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15" windowHeight="11070" tabRatio="917" activeTab="7"/>
  </bookViews>
  <sheets>
    <sheet name="Форма 1.1" sheetId="1" r:id="rId1"/>
    <sheet name="Форма 1.2" sheetId="2" r:id="rId2"/>
    <sheet name="Форма 2.1" sheetId="3" r:id="rId3"/>
    <sheet name="Форма 2.2" sheetId="4" r:id="rId4"/>
    <sheet name="форма 2.3" sheetId="5" r:id="rId5"/>
    <sheet name="форма 2.4" sheetId="6" r:id="rId6"/>
    <sheet name="Анализ" sheetId="7" r:id="rId7"/>
    <sheet name="Выбор оценочного балла" sheetId="8" r:id="rId8"/>
  </sheets>
  <externalReferences>
    <externalReference r:id="rId11"/>
    <externalReference r:id="rId12"/>
    <externalReference r:id="rId13"/>
  </externalReferences>
  <definedNames>
    <definedName name="P1_SCOPE_PROT1" hidden="1">'[1]Баланс энергии'!#REF!,'[1]Баланс энергии'!#REF!,'[1]Баланс энергии'!#REF!,'[1]Баланс энергии'!#REF!,'[1]Баланс энергии'!#REF!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'[1]Транспортный налог'!$A$9:$C$16,'[1]Транспортный налог'!#REF!,'[1]Транспортный налог'!$E$9:$E$16,'[1]Транспортный налог'!#REF!,'[1]Транспортный налог'!#REF!,'[1]Транспортный налог'!#REF!</definedName>
    <definedName name="P1_SCOPE_PROT2" hidden="1">'[1]Баланс мощности'!#REF!,'[1]Баланс мощности'!#REF!,'[1]Баланс мощности'!#REF!,'[1]Баланс мощности'!#REF!,'[1]Баланс мощности'!#REF!</definedName>
    <definedName name="P1_SCOPE_PROT22" hidden="1">#REF!,#REF!,#REF!,#REF!,#REF!,#REF!,#REF!</definedName>
    <definedName name="P1_SCOPE_PROT27" hidden="1">'[1] КВЛ 2012-2014 '!#REF!,'[1] КВЛ 2012-2014 '!$B$51:$B$54,'[1] КВЛ 2012-2014 '!$A$46:$B$49,'[1] КВЛ 2012-2014 '!#REF!,'[1] КВЛ 2012-2014 '!$A$8:$B$12,'[1] КВЛ 2012-2014 '!$A$15:$B$19</definedName>
    <definedName name="P1_SCOPE_PROT34" hidden="1">#REF!,#REF!,#REF!,#REF!,#REF!,#REF!</definedName>
    <definedName name="P1_SCOPE_PROT5" hidden="1">'[1]Амортизация по уровням напр-я'!$I$19:$I$22,'[1]Амортизация по уровням напр-я'!$I$14:$I$17,'[1]Амортизация по уровням напр-я'!$D$14:$F$17</definedName>
    <definedName name="P1_SCOPE_PROT8" hidden="1">#REF!,#REF!,#REF!,#REF!</definedName>
    <definedName name="P2_SCOPE_PROT1" hidden="1">'[1]Баланс энергии'!#REF!,'[1]Баланс энергии'!#REF!,'[1]Баланс энергии'!$E$11,'[1]Баланс энергии'!$G$11:$G$12,'[1]Баланс энергии'!$D$14:$G$17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'[1]Баланс мощности'!#REF!,'[1]Баланс мощности'!#REF!,'[1]Баланс мощности'!#REF!,'[1]Баланс мощности'!#REF!,'[1]Баланс мощности'!#REF!</definedName>
    <definedName name="P2_SCOPE_PROT22" hidden="1">#REF!,#REF!,#REF!,#REF!,#REF!,#REF!</definedName>
    <definedName name="P2_SCOPE_PROT27" hidden="1">'[1] КВЛ 2012-2014 '!#REF!,'[1] КВЛ 2012-2014 '!$A$22:$B$25,'[1] КВЛ 2012-2014 '!$A$28:$B$31,'[1] КВЛ 2012-2014 '!$A$34:$B$37,'[1] КВЛ 2012-2014 '!$A$40:$B$43,'[1] КВЛ 2012-2014 '!#REF!</definedName>
    <definedName name="P2_SCOPE_PROT5" hidden="1">'[1]Амортизация по уровням напр-я'!$D$9:$F$12,'[1]Амортизация по уровням напр-я'!$I$9:$I$12,'[1]Амортизация по уровням напр-я'!$D$19:$F$22</definedName>
    <definedName name="P2_SCOPE_PROT8" hidden="1">#REF!,#REF!,#REF!,#REF!</definedName>
    <definedName name="P3_SCOPE_PROT1" hidden="1">'[1]Баланс энергии'!$D$19:$G$20,'[1]Баланс энергии'!$D$22:$G$24,'[1]Баланс энергии'!#REF!,'[1]Баланс энергии'!#REF!,'[1]Баланс энергии'!#REF!</definedName>
    <definedName name="P3_SCOPE_PROT14" hidden="1">#REF!,#REF!,#REF!,#REF!,#REF!,#REF!,#REF!,#REF!,#REF!</definedName>
    <definedName name="P3_SCOPE_PROT2" hidden="1">'[1]Баланс мощности'!#REF!,'[1]Баланс мощности'!#REF!,'[1]Баланс мощности'!#REF!,'[1]Баланс мощности'!#REF!,'[1]Баланс мощности'!#REF!</definedName>
    <definedName name="P3_SCOPE_PROT8" hidden="1">#REF!,#REF!,#REF!,#REF!,#REF!</definedName>
    <definedName name="P4_SCOPE_PROT1" hidden="1">'[1]Баланс энергии'!#REF!,'[1]Баланс энергии'!#REF!,'[1]Баланс энергии'!#REF!,'[1]Баланс энергии'!#REF!,'[1]Баланс энергии'!#REF!</definedName>
    <definedName name="P4_SCOPE_PROT14" hidden="1">#REF!,#REF!,#REF!,#REF!,#REF!,#REF!,#REF!,#REF!,#REF!</definedName>
    <definedName name="P4_SCOPE_PROT2" hidden="1">'[1]Баланс мощности'!#REF!,'[1]Баланс мощности'!#REF!,'[1]Баланс мощности'!#REF!,'[1]Баланс мощности'!#REF!,'[1]Баланс мощности'!#REF!</definedName>
    <definedName name="P4_SCOPE_PROT8" hidden="1">#REF!,#REF!,#REF!,#REF!,#REF!</definedName>
    <definedName name="P5_SCOPE_PROT1" hidden="1">'[1]Баланс энергии'!#REF!,'[1]Баланс энергии'!#REF!,'[1]Баланс энергии'!#REF!,'[1]Баланс энергии'!#REF!,'[1]Баланс энергии'!#REF!</definedName>
    <definedName name="P5_SCOPE_PROT2" hidden="1">'[1]Баланс мощности'!#REF!,'[1]Баланс мощности'!#REF!,'[1]Баланс мощности'!#REF!,'[1]Баланс мощности'!#REF!,'[1]Баланс мощности'!#REF!</definedName>
    <definedName name="P5_SCOPE_PROT8" hidden="1">#REF!,#REF!,#REF!,#REF!,#REF!</definedName>
    <definedName name="P6_SCOPE_PROT1" hidden="1">'[1]Баланс энергии'!#REF!,'[1]Баланс энергии'!#REF!,'[1]Баланс энергии'!$A$39:$B$41,'[1]Баланс энергии'!#REF!,P1_SCOPE_PROT1,P2_SCOPE_PROT1</definedName>
    <definedName name="P6_SCOPE_PROT8" hidden="1">#REF!,#REF!,#REF!,#REF!</definedName>
    <definedName name="SCOPE_DIP1_1">'[1]Баланс энергии'!#REF!</definedName>
    <definedName name="SCOPE_DIP1_2">'[1]Баланс энергии'!#REF!</definedName>
    <definedName name="SCOPE_MNTH">'[1]TEHSHEET'!$E$7:$E$18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'[1]Плата за землю'!$B$7:$E$7,'[1]Плата за землю'!$A$10:$E$13</definedName>
    <definedName name="SCOPE_PROT16">'[1]Транспортный налог'!#REF!,'[1]Транспортный налог'!#REF!,'[1]Транспортный налог'!$E$19,P1_SCOPE_PROT16</definedName>
    <definedName name="SCOPE_PROT18">#REF!,#REF!,#REF!</definedName>
    <definedName name="SCOPE_PROT19">'[1]Аренда имущества'!$A$23:$E$27,'[1]Аренда имущества'!$A$8:$E$13,'[1]Аренда имущества'!$A$30:$E$33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'[1]Прочие НР'!$C$7:$C$11,'[1]Прочие НР'!#REF!,'[1]Прочие НР'!$D$13,'[1]Прочие НР'!$B$13,'[1]Прочие НР'!$A$7:$A$11</definedName>
    <definedName name="SCOPE_PROT24">#REF!,#REF!,#REF!,#REF!,#REF!</definedName>
    <definedName name="SCOPE_PROT25">'[1]Налог на имущество'!$E$7:$E$9,'[1]Налог на имущество'!#REF!,'[1]Налог на имущество'!$D$11,'[1]Налог на имущество'!$B$12:$E$16,'[1]Налог на имущество'!#REF!</definedName>
    <definedName name="SCOPE_PROT26">'[1]Выпадающий доход'!#REF!,'[1]Выпадающий доход'!#REF!,'[1]Выпадающий доход'!#REF!,'[1]Выпадающий доход'!$A$7:$A$9,'[1]Выпадающий доход'!$E$7:$E$9</definedName>
    <definedName name="SCOPE_PROT27">'[1] КВЛ 2012-2014 '!#REF!,'[1] КВЛ 2012-2014 '!#REF!,'[1] КВЛ 2012-2014 '!#REF!,'[1] КВЛ 2012-2014 '!$A$2:$G$2,'[1] КВЛ 2012-2014 '!#REF!,P1_SCOPE_PROT27,P2_SCOPE_PROT27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'[1]Свод по амортизации'!$E$8:$E$10,'[1]Свод по амортизации'!$C$14:$E$14,'[1]Свод по амортизации'!#REF!</definedName>
    <definedName name="SCOPE_PROT7">#REF!,#REF!,#REF!,#REF!,#REF!</definedName>
    <definedName name="SCOPE_PROT8">#REF!,P1_SCOPE_PROT8,P2_SCOPE_PROT8,P3_SCOPE_PROT8,P4_SCOPE_PROT8,P5_SCOPE_PROT8,P6_SCOPE_PROT8</definedName>
    <definedName name="sub_11011" localSheetId="0">'Форма 1.1'!$A$20</definedName>
    <definedName name="T3?L1.4.1">#REF!</definedName>
    <definedName name="T3?L1.5.1">#REF!</definedName>
    <definedName name="vvvv" hidden="1">#REF!,#REF!,#REF!,#REF!,#REF!,#REF!,#REF!,#REF!</definedName>
    <definedName name="БазовыйПериод">'[2]Заголовок'!$B$15</definedName>
    <definedName name="_xlnm.Print_Titles" localSheetId="2">'Форма 2.1'!$8:$8</definedName>
    <definedName name="_xlnm.Print_Titles" localSheetId="3">'Форма 2.2'!$9:$9</definedName>
    <definedName name="_xlnm.Print_Titles" localSheetId="4">'форма 2.3'!$9:$9</definedName>
    <definedName name="ЗП1">'[3]Лист13'!$A$2</definedName>
    <definedName name="ЗП2">'[3]Лист13'!$B$2</definedName>
    <definedName name="ЗП3">'[3]Лист13'!$C$2</definedName>
    <definedName name="ЗП4">'[3]Лист13'!$D$2</definedName>
    <definedName name="Кв">#REF!</definedName>
    <definedName name="Кн">#REF!</definedName>
    <definedName name="название">#REF!</definedName>
    <definedName name="_xlnm.Print_Area" localSheetId="0">'Форма 1.1'!$A$1:$D$29</definedName>
    <definedName name="_xlnm.Print_Area" localSheetId="1">'Форма 1.2'!$A$1:$E$12</definedName>
    <definedName name="_xlnm.Print_Area" localSheetId="2">'Форма 2.1'!$A$1:$H$37</definedName>
    <definedName name="_xlnm.Print_Area" localSheetId="3">'Форма 2.2'!$A$1:$I$40</definedName>
    <definedName name="_xlnm.Print_Area" localSheetId="4">'форма 2.3'!$A$1:$H$37</definedName>
    <definedName name="_xlnm.Print_Area" localSheetId="5">'форма 2.4'!$A$1:$C$21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'[2]Заголовок'!$B$14</definedName>
    <definedName name="Рсрi">#REF!</definedName>
  </definedNames>
  <calcPr fullCalcOnLoad="1"/>
</workbook>
</file>

<file path=xl/sharedStrings.xml><?xml version="1.0" encoding="utf-8"?>
<sst xmlns="http://schemas.openxmlformats.org/spreadsheetml/2006/main" count="373" uniqueCount="153">
  <si>
    <t xml:space="preserve">Форма 1.1 - Журнал учета текущей информации о прекращении передачи электрической энергии для потребителей услуг   </t>
  </si>
  <si>
    <t xml:space="preserve">Должность                   </t>
  </si>
  <si>
    <t xml:space="preserve"> Ф.И.О.                        Подпись</t>
  </si>
  <si>
    <t xml:space="preserve">Должность    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</si>
  <si>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</si>
  <si>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</si>
  <si>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</si>
  <si>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</si>
  <si>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</si>
  <si>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</si>
  <si>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</si>
  <si>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</si>
  <si>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</si>
  <si>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</si>
  <si>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</si>
  <si>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</si>
  <si>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</si>
  <si>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</si>
  <si>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</si>
  <si>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</si>
  <si>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</si>
  <si>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дней</t>
  </si>
  <si>
    <t>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</si>
  <si>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</si>
  <si>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</si>
  <si>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месяцев</t>
  </si>
  <si>
    <t>Ис ( индикатор исполнительности)</t>
  </si>
  <si>
    <t xml:space="preserve">Ин (индикатор информативности) </t>
  </si>
  <si>
    <t>Рс (индикатор результативности обратной связи)</t>
  </si>
  <si>
    <t>Выбор оценочного балла</t>
  </si>
  <si>
    <t>гр.4 форм 2.1-2.3 &lt; 80%</t>
  </si>
  <si>
    <t>80 % ≤ гр.4 форм 2.1-2.3 ≤ 120 %</t>
  </si>
  <si>
    <t>гр.4 форм 2.1-2.3 &gt; 120 %</t>
  </si>
  <si>
    <r>
      <t xml:space="preserve">Оценочный балл                                                           </t>
    </r>
    <r>
      <rPr>
        <b/>
        <sz val="12"/>
        <color indexed="8"/>
        <rFont val="Times New Roman"/>
        <family val="1"/>
      </rPr>
      <t>(гр.6 форм 2.1 - 2.3)</t>
    </r>
  </si>
  <si>
    <t xml:space="preserve">Оценочный балл </t>
  </si>
  <si>
    <r>
      <t xml:space="preserve">Принимаемое значение (Ф / П * 100, % )                             </t>
    </r>
    <r>
      <rPr>
        <b/>
        <sz val="12"/>
        <color indexed="8"/>
        <rFont val="Times New Roman"/>
        <family val="1"/>
      </rPr>
      <t xml:space="preserve">(гр.4 форм 2.1-2.3) </t>
    </r>
  </si>
  <si>
    <r>
      <rPr>
        <b/>
        <i/>
        <u val="double"/>
        <sz val="13"/>
        <color indexed="8"/>
        <rFont val="Times New Roman"/>
        <family val="1"/>
      </rPr>
      <t xml:space="preserve">прямая зависимость   </t>
    </r>
    <r>
      <rPr>
        <b/>
        <i/>
        <sz val="13"/>
        <color indexed="8"/>
        <rFont val="Times New Roman"/>
        <family val="1"/>
      </rPr>
      <t xml:space="preserve">                  (гр.5 форм 2.1 - 2.3)</t>
    </r>
  </si>
  <si>
    <r>
      <rPr>
        <b/>
        <i/>
        <u val="double"/>
        <sz val="13"/>
        <color indexed="8"/>
        <rFont val="Times New Roman"/>
        <family val="1"/>
      </rPr>
      <t xml:space="preserve">обратная  зависимость        </t>
    </r>
    <r>
      <rPr>
        <b/>
        <i/>
        <sz val="13"/>
        <color indexed="8"/>
        <rFont val="Times New Roman"/>
        <family val="1"/>
      </rPr>
      <t xml:space="preserve">           (гр.5 форм 2.1 - 2.3)</t>
    </r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</si>
  <si>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</si>
  <si>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б) наличие положения о деятельности структурного подразделения по работе 
с заявителями и потребителями услуг , шт.</t>
  </si>
  <si>
    <t xml:space="preserve"> </t>
  </si>
  <si>
    <t>гр. 3 формы 1.1</t>
  </si>
  <si>
    <t>нет прямых договоров на услугу по передаче ээ</t>
  </si>
  <si>
    <t>Примечание</t>
  </si>
  <si>
    <t xml:space="preserve"> положительная динамика              факт ≥ плана</t>
  </si>
  <si>
    <t>положительная динамика                   факт ≤ плана</t>
  </si>
  <si>
    <t>положительная динамика                   факт ≥ плана</t>
  </si>
  <si>
    <t>Максимальное за расчетный период регулирования число точек присоединения  потребителей услуг к э. сети ТСО, шт.</t>
  </si>
  <si>
    <t>2.1. Наличие единого телефонного номера для приема обращений потребителей услуг (наличие - 1, отсутствие - 0)</t>
  </si>
  <si>
    <r>
      <t xml:space="preserve">положительная динамика                   факт </t>
    </r>
    <r>
      <rPr>
        <sz val="11"/>
        <rFont val="Arial Cyr"/>
        <family val="0"/>
      </rPr>
      <t>≤</t>
    </r>
    <r>
      <rPr>
        <sz val="11"/>
        <rFont val="Times New Roman"/>
        <family val="1"/>
      </rPr>
      <t xml:space="preserve"> плана</t>
    </r>
  </si>
  <si>
    <r>
      <t xml:space="preserve">положительная динамика                   факт </t>
    </r>
    <r>
      <rPr>
        <sz val="11"/>
        <rFont val="Arial"/>
        <family val="2"/>
      </rPr>
      <t>≤</t>
    </r>
    <r>
      <rPr>
        <sz val="11"/>
        <rFont val="Times New Roman"/>
        <family val="1"/>
      </rPr>
      <t xml:space="preserve"> плана</t>
    </r>
  </si>
  <si>
    <t>Пп = Тпр/Nтп</t>
  </si>
  <si>
    <t>-</t>
  </si>
  <si>
    <t>обратная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</si>
  <si>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</si>
  <si>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</si>
  <si>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</si>
  <si>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</si>
  <si>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</si>
  <si>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</si>
  <si>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</si>
  <si>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</si>
  <si>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</si>
  <si>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в) должностные инструкции сотрудников, обслуживающих заявителей и потребителей услуг, шт.</t>
  </si>
  <si>
    <t>а) регламенты оказания услуг и рассмотрения обращений заявителей и потребителей услуг, шт.</t>
  </si>
  <si>
    <t>в том числе:</t>
  </si>
  <si>
    <t>в том числе, по критериям: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</si>
  <si>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</si>
  <si>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плановое
(П)</t>
  </si>
  <si>
    <t>факти-ческое
(Ф)</t>
  </si>
  <si>
    <t>Зависи-мость</t>
  </si>
  <si>
    <t>Ф / П * 100, %</t>
  </si>
  <si>
    <t>Значение</t>
  </si>
  <si>
    <t>(наименование территориальной сетевой организации)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</si>
  <si>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</si>
  <si>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</si>
  <si>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6. Наличие взаимодействия с потребителями услуг при выводе оборудования в ремонт и (или) из эксплуатации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</si>
  <si>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</si>
  <si>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</si>
  <si>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</si>
  <si>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</si>
  <si>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</si>
  <si>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3. Отсутствие (наличие) нарушений требований антимонопольного законодательства Российской Федерации, по критерию</t>
  </si>
  <si>
    <t>б) для остальных потребителей услуг, дней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</si>
  <si>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</si>
  <si>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2. Соблюдение сроков по процедурам взаимодействия с потребителями услуг (заявителями) - всего,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</si>
  <si>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</si>
  <si>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Наименование параметра (показателя), характеризующего индикатор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</si>
  <si>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</si>
  <si>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</si>
  <si>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4. Индивидуальность подхода к потребителям услуг льготных категорий, по критерию</t>
  </si>
  <si>
    <t>в)* системы автоинформирования, 
шт. на 1000 потребителей услуг</t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</si>
  <si>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</si>
  <si>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</si>
  <si>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 Оперативность реагирования на обращения потребителей услуг - всего,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</si>
  <si>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</si>
  <si>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</si>
  <si>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7. Итого по индикатору 
информативности (Ин)</t>
  </si>
  <si>
    <t>8. Итого по индикатору 
исполнительности (Ис)</t>
  </si>
  <si>
    <t>(год)</t>
  </si>
  <si>
    <t>Предлагаемые плановые значения параметров (критериев), характеризующих индикаторы качества **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</si>
  <si>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</si>
  <si>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
час.</t>
  </si>
  <si>
    <t>№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</si>
  <si>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</si>
  <si>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>)</t>
    </r>
  </si>
  <si>
    <t>6. Итого по индикатору результативности обратной связи (Рс)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</si>
  <si>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</si>
  <si>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Наименование параметра (критерия), характеризующего индикатор</t>
  </si>
  <si>
    <t>Ед.изм-ния</t>
  </si>
  <si>
    <t>%</t>
  </si>
  <si>
    <t>шт.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</si>
  <si>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</si>
  <si>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</si>
  <si>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</si>
  <si>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Максимальное за расчетный период</t>
  </si>
  <si>
    <t>№ п/п</t>
  </si>
  <si>
    <t>Наименование показателей</t>
  </si>
  <si>
    <t>По данным организации</t>
  </si>
  <si>
    <t>1.</t>
  </si>
  <si>
    <t>2.</t>
  </si>
  <si>
    <t>Показатели уровня надежности и уровня качества оказываемых услуг</t>
  </si>
  <si>
    <t>Обозначение в Методических  указаниях</t>
  </si>
  <si>
    <t>Факт</t>
  </si>
  <si>
    <t>Показатель средней продолжительности прекращений передачи электрической энергии</t>
  </si>
  <si>
    <t xml:space="preserve">Показатель уровня качества обслуживания потребителей услуг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</si>
  <si>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</si>
  <si>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</si>
  <si>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</si>
  <si>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</si>
  <si>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</si>
  <si>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</si>
  <si>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</si>
  <si>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</si>
  <si>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</si>
  <si>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</si>
  <si>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</si>
  <si>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</si>
  <si>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</si>
  <si>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Фактическое значение показателя уровня качества оказываемых услуг территориальной сетевой организации</t>
  </si>
  <si>
    <t>Форма 2.1 - Расчет значения индикатора информативности за 2013 год</t>
  </si>
  <si>
    <t>Форма 1.2 - Расчет фактического показателя средней продолжительности прекращений передачи электрической энергии за 2013 год</t>
  </si>
  <si>
    <t>за 2013 год</t>
  </si>
  <si>
    <r>
      <rPr>
        <b/>
        <sz val="14"/>
        <color indexed="8"/>
        <rFont val="Times New Roman"/>
        <family val="1"/>
      </rPr>
      <t xml:space="preserve">3 балла - для всех пунктов форм 2.1 - 2.3   </t>
    </r>
    <r>
      <rPr>
        <sz val="14"/>
        <color indexed="8"/>
        <rFont val="Times New Roman"/>
        <family val="2"/>
      </rPr>
      <t xml:space="preserve">                                                                                 кроме:                                                                 0,75 баллов -  для п. 2, 5, 6 формы 2.2                 0,3 балла - для п. 3,4,7 формы 2.2</t>
    </r>
  </si>
  <si>
    <r>
      <rPr>
        <b/>
        <sz val="14"/>
        <color indexed="8"/>
        <rFont val="Times New Roman"/>
        <family val="1"/>
      </rPr>
      <t xml:space="preserve">2 балла - для всех пунктов форм 2.1 - 2.3   </t>
    </r>
    <r>
      <rPr>
        <sz val="14"/>
        <color indexed="8"/>
        <rFont val="Times New Roman"/>
        <family val="2"/>
      </rPr>
      <t xml:space="preserve">                                                                            кроме:                                                                 0,5 баллов -  для п. 2, 5, 6 формы 2.2                    0,2 балла - для п. 3,4,7 формы 2.2</t>
    </r>
  </si>
  <si>
    <r>
      <rPr>
        <b/>
        <sz val="14"/>
        <color indexed="8"/>
        <rFont val="Times New Roman"/>
        <family val="1"/>
      </rPr>
      <t xml:space="preserve">1 балл - для всех пунктов форм 2.1 - 2.3     </t>
    </r>
    <r>
      <rPr>
        <sz val="14"/>
        <color indexed="8"/>
        <rFont val="Times New Roman"/>
        <family val="2"/>
      </rPr>
      <t xml:space="preserve">                                                                          кроме:                                                                 0,25 баллов -  для п. 2, 5, 6 формы 2.2                 0,1 балла - для п. 3,4,7 формы 2.2</t>
    </r>
  </si>
  <si>
    <t>Форма 2.2 - Расчет значения индикатора исполнительности за 2013 год</t>
  </si>
  <si>
    <t>Форма 2.3 - Расчет значения индикатора результативности обратной связи за 2013 год</t>
  </si>
  <si>
    <t>Форма 2.4 - Расчет фактического значения показателя уровня качества оказываемых услуг территориальной (прочей) сетевой организацией за 2013 год</t>
  </si>
  <si>
    <t>Утверждено на 2013 год</t>
  </si>
  <si>
    <t>2013</t>
  </si>
  <si>
    <t>Согласно п. 14 Постановления Правительства от 31.12.2009 г.  № 1220 организации предоставляют регулирующим органам до 1 апреля года, следующего за отчетным, отчетные данные, используемые при расчете фактических значений показателей надежности и качества</t>
  </si>
  <si>
    <t>ООО "ПромЭнерго" г. Судогда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</si>
</sst>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0.00000"/>
    <numFmt numFmtId="174" formatCode="0.0000"/>
    <numFmt numFmtId="175" formatCode="0.000"/>
    <numFmt numFmtId="176" formatCode="0.0"/>
    <numFmt numFmtId="177" formatCode="#,##0.00000"/>
    <numFmt numFmtId="178" formatCode="#,##0.000000"/>
    <numFmt numFmtId="179" formatCode="_-* #,##0_$_-;\-* #,##0_$_-;_-* &quot;-&quot;_$_-;_-@_-"/>
    <numFmt numFmtId="180" formatCode="_-* #,##0.00_$_-;\-* #,##0.00_$_-;_-* &quot;-&quot;??_$_-;_-@_-"/>
    <numFmt numFmtId="181" formatCode="&quot;$&quot;#,##0_);[Red]\(&quot;$&quot;#,##0\)"/>
    <numFmt numFmtId="182" formatCode="_-* #,##0.00&quot;$&quot;_-;\-* #,##0.00&quot;$&quot;_-;_-* &quot;-&quot;??&quot;$&quot;_-;_-@_-"/>
  </numFmts>
  <fonts count="7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bscript"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u val="double"/>
      <sz val="13"/>
      <color indexed="8"/>
      <name val="Times New Roman"/>
      <family val="1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2"/>
    </font>
    <font>
      <sz val="11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b/>
      <sz val="14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NTHarmonica"/>
      <family val="0"/>
    </font>
    <font>
      <sz val="1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2" fillId="0" borderId="0" applyNumberFormat="0">
      <alignment horizontal="left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Border="0">
      <alignment horizontal="center" vertical="center" wrapText="1"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4" fillId="0" borderId="6" applyBorder="0">
      <alignment horizontal="center" vertical="center" wrapText="1"/>
      <protection/>
    </xf>
    <xf numFmtId="4" fontId="35" fillId="28" borderId="7" applyBorder="0">
      <alignment horizontal="right"/>
      <protection/>
    </xf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71" fillId="0" borderId="11" applyNumberFormat="0" applyFill="0" applyAlignment="0" applyProtection="0"/>
    <xf numFmtId="0" fontId="36" fillId="0" borderId="0">
      <alignment/>
      <protection/>
    </xf>
    <xf numFmtId="180" fontId="37" fillId="0" borderId="0">
      <alignment vertical="top"/>
      <protection/>
    </xf>
    <xf numFmtId="0" fontId="72" fillId="0" borderId="0" applyNumberForma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35" fillId="33" borderId="0" applyFont="0" applyBorder="0">
      <alignment horizontal="right"/>
      <protection/>
    </xf>
    <xf numFmtId="4" fontId="35" fillId="33" borderId="12" applyBorder="0">
      <alignment horizontal="right"/>
      <protection/>
    </xf>
    <xf numFmtId="0" fontId="73" fillId="3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62" applyFont="1" applyAlignment="1">
      <alignment horizontal="left"/>
      <protection/>
    </xf>
    <xf numFmtId="0" fontId="3" fillId="0" borderId="0" xfId="62" applyFont="1" applyBorder="1" applyAlignment="1">
      <alignment horizontal="left"/>
      <protection/>
    </xf>
    <xf numFmtId="0" fontId="3" fillId="0" borderId="0" xfId="62" applyFont="1" applyAlignment="1">
      <alignment horizontal="left" vertical="top"/>
      <protection/>
    </xf>
    <xf numFmtId="0" fontId="3" fillId="0" borderId="0" xfId="62" applyFont="1" applyAlignment="1">
      <alignment horizontal="center" vertical="center" wrapText="1"/>
      <protection/>
    </xf>
    <xf numFmtId="0" fontId="4" fillId="0" borderId="0" xfId="62" applyFont="1" applyFill="1" applyAlignment="1">
      <alignment horizontal="left" vertical="top"/>
      <protection/>
    </xf>
    <xf numFmtId="0" fontId="3" fillId="0" borderId="0" xfId="62" applyFont="1" applyFill="1" applyAlignment="1">
      <alignment horizontal="left"/>
      <protection/>
    </xf>
    <xf numFmtId="0" fontId="4" fillId="0" borderId="0" xfId="62" applyFont="1" applyAlignment="1">
      <alignment horizontal="left"/>
      <protection/>
    </xf>
    <xf numFmtId="0" fontId="9" fillId="0" borderId="0" xfId="62" applyFont="1" applyAlignment="1">
      <alignment horizontal="left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 horizontal="left" wrapText="1"/>
      <protection/>
    </xf>
    <xf numFmtId="0" fontId="9" fillId="0" borderId="0" xfId="62" applyFont="1" applyAlignment="1">
      <alignment horizontal="center" vertical="center" wrapText="1"/>
      <protection/>
    </xf>
    <xf numFmtId="0" fontId="10" fillId="0" borderId="0" xfId="62" applyFont="1" applyAlignment="1">
      <alignment horizontal="center" vertical="center" wrapText="1"/>
      <protection/>
    </xf>
    <xf numFmtId="0" fontId="3" fillId="0" borderId="0" xfId="62" applyNumberFormat="1" applyFont="1" applyBorder="1" applyAlignment="1">
      <alignment horizontal="left"/>
      <protection/>
    </xf>
    <xf numFmtId="0" fontId="3" fillId="0" borderId="7" xfId="62" applyNumberFormat="1" applyFont="1" applyBorder="1" applyAlignment="1">
      <alignment horizontal="center" vertical="center"/>
      <protection/>
    </xf>
    <xf numFmtId="0" fontId="5" fillId="0" borderId="0" xfId="62" applyNumberFormat="1" applyFont="1" applyBorder="1" applyAlignment="1">
      <alignment horizontal="left"/>
      <protection/>
    </xf>
    <xf numFmtId="0" fontId="3" fillId="0" borderId="7" xfId="62" applyFont="1" applyBorder="1" applyAlignment="1">
      <alignment horizontal="center" vertical="center"/>
      <protection/>
    </xf>
    <xf numFmtId="0" fontId="6" fillId="0" borderId="7" xfId="62" applyFont="1" applyBorder="1" applyAlignment="1">
      <alignment horizontal="center" vertical="center"/>
      <protection/>
    </xf>
    <xf numFmtId="0" fontId="3" fillId="0" borderId="7" xfId="62" applyFont="1" applyBorder="1" applyAlignment="1">
      <alignment horizontal="center" vertical="top"/>
      <protection/>
    </xf>
    <xf numFmtId="0" fontId="7" fillId="0" borderId="7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top"/>
      <protection/>
    </xf>
    <xf numFmtId="0" fontId="7" fillId="0" borderId="7" xfId="62" applyFont="1" applyBorder="1" applyAlignment="1">
      <alignment horizontal="left" wrapText="1"/>
      <protection/>
    </xf>
    <xf numFmtId="0" fontId="3" fillId="0" borderId="7" xfId="62" applyFont="1" applyBorder="1" applyAlignment="1">
      <alignment horizontal="left" wrapText="1"/>
      <protection/>
    </xf>
    <xf numFmtId="0" fontId="6" fillId="0" borderId="7" xfId="62" applyFont="1" applyBorder="1" applyAlignment="1">
      <alignment horizontal="left" wrapText="1"/>
      <protection/>
    </xf>
    <xf numFmtId="0" fontId="11" fillId="0" borderId="7" xfId="62" applyFont="1" applyBorder="1" applyAlignment="1">
      <alignment horizontal="center" vertical="top"/>
      <protection/>
    </xf>
    <xf numFmtId="0" fontId="9" fillId="0" borderId="7" xfId="62" applyFont="1" applyBorder="1" applyAlignment="1">
      <alignment horizontal="center" vertical="center"/>
      <protection/>
    </xf>
    <xf numFmtId="0" fontId="10" fillId="0" borderId="7" xfId="62" applyFont="1" applyBorder="1" applyAlignment="1">
      <alignment horizontal="center" vertical="center" wrapText="1"/>
      <protection/>
    </xf>
    <xf numFmtId="0" fontId="3" fillId="0" borderId="7" xfId="62" applyFont="1" applyBorder="1" applyAlignment="1">
      <alignment horizontal="center" vertical="center" wrapText="1"/>
      <protection/>
    </xf>
    <xf numFmtId="0" fontId="6" fillId="0" borderId="7" xfId="62" applyFont="1" applyBorder="1" applyAlignment="1">
      <alignment horizontal="center" vertical="center" wrapText="1"/>
      <protection/>
    </xf>
    <xf numFmtId="0" fontId="3" fillId="0" borderId="7" xfId="62" applyFont="1" applyBorder="1" applyAlignment="1">
      <alignment horizontal="left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49" fontId="10" fillId="0" borderId="7" xfId="62" applyNumberFormat="1" applyFont="1" applyBorder="1" applyAlignment="1">
      <alignment horizontal="center" vertical="center"/>
      <protection/>
    </xf>
    <xf numFmtId="0" fontId="9" fillId="0" borderId="7" xfId="62" applyFont="1" applyBorder="1" applyAlignment="1">
      <alignment horizontal="center" vertical="center" wrapText="1"/>
      <protection/>
    </xf>
    <xf numFmtId="0" fontId="9" fillId="35" borderId="7" xfId="62" applyFont="1" applyFill="1" applyBorder="1" applyAlignment="1">
      <alignment horizontal="left" wrapText="1"/>
      <protection/>
    </xf>
    <xf numFmtId="0" fontId="6" fillId="0" borderId="0" xfId="62" applyNumberFormat="1" applyFont="1" applyBorder="1" applyAlignment="1">
      <alignment horizontal="center"/>
      <protection/>
    </xf>
    <xf numFmtId="0" fontId="17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0" xfId="62" applyNumberFormat="1" applyFont="1" applyBorder="1" applyAlignment="1">
      <alignment/>
      <protection/>
    </xf>
    <xf numFmtId="0" fontId="3" fillId="0" borderId="7" xfId="62" applyNumberFormat="1" applyFont="1" applyBorder="1" applyAlignment="1">
      <alignment horizontal="center" vertical="center" wrapText="1"/>
      <protection/>
    </xf>
    <xf numFmtId="0" fontId="3" fillId="0" borderId="7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horizontal="center"/>
      <protection/>
    </xf>
    <xf numFmtId="0" fontId="3" fillId="35" borderId="7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7" xfId="62" applyFont="1" applyBorder="1" applyAlignment="1">
      <alignment horizontal="left" vertical="top"/>
      <protection/>
    </xf>
    <xf numFmtId="0" fontId="3" fillId="0" borderId="7" xfId="62" applyFont="1" applyBorder="1" applyAlignment="1">
      <alignment horizontal="left" vertical="center" wrapText="1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center" vertical="top"/>
      <protection/>
    </xf>
    <xf numFmtId="0" fontId="3" fillId="0" borderId="7" xfId="62" applyFont="1" applyBorder="1" applyAlignment="1">
      <alignment horizontal="center" vertical="top" wrapText="1"/>
      <protection/>
    </xf>
    <xf numFmtId="0" fontId="3" fillId="0" borderId="7" xfId="62" applyFont="1" applyBorder="1" applyAlignment="1">
      <alignment horizont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7" fillId="35" borderId="7" xfId="62" applyFont="1" applyFill="1" applyBorder="1" applyAlignment="1">
      <alignment horizontal="left" wrapText="1"/>
      <protection/>
    </xf>
    <xf numFmtId="0" fontId="3" fillId="35" borderId="7" xfId="62" applyFont="1" applyFill="1" applyBorder="1" applyAlignment="1">
      <alignment horizontal="center" vertical="center" wrapText="1"/>
      <protection/>
    </xf>
    <xf numFmtId="0" fontId="3" fillId="35" borderId="7" xfId="62" applyFont="1" applyFill="1" applyBorder="1" applyAlignment="1">
      <alignment horizontal="left" wrapText="1"/>
      <protection/>
    </xf>
    <xf numFmtId="0" fontId="3" fillId="35" borderId="13" xfId="62" applyFont="1" applyFill="1" applyBorder="1" applyAlignment="1">
      <alignment horizontal="center" vertical="center"/>
      <protection/>
    </xf>
    <xf numFmtId="0" fontId="7" fillId="35" borderId="7" xfId="6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0" xfId="62" applyNumberFormat="1" applyFont="1" applyFill="1" applyBorder="1" applyAlignment="1">
      <alignment horizontal="center" vertical="center" wrapText="1"/>
      <protection/>
    </xf>
    <xf numFmtId="10" fontId="3" fillId="0" borderId="13" xfId="62" applyNumberFormat="1" applyFont="1" applyFill="1" applyBorder="1" applyAlignment="1">
      <alignment horizontal="center" vertical="center"/>
      <protection/>
    </xf>
    <xf numFmtId="173" fontId="3" fillId="0" borderId="0" xfId="62" applyNumberFormat="1" applyFont="1" applyAlignment="1">
      <alignment horizontal="left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10" fontId="3" fillId="0" borderId="14" xfId="62" applyNumberFormat="1" applyFont="1" applyFill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/>
      <protection/>
    </xf>
    <xf numFmtId="0" fontId="7" fillId="0" borderId="0" xfId="62" applyFont="1" applyAlignment="1">
      <alignment/>
      <protection/>
    </xf>
    <xf numFmtId="0" fontId="7" fillId="0" borderId="17" xfId="62" applyFont="1" applyFill="1" applyBorder="1" applyAlignment="1">
      <alignment/>
      <protection/>
    </xf>
    <xf numFmtId="0" fontId="4" fillId="0" borderId="18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 horizontal="center" vertical="top"/>
      <protection/>
    </xf>
    <xf numFmtId="0" fontId="7" fillId="35" borderId="15" xfId="62" applyFont="1" applyFill="1" applyBorder="1" applyAlignment="1">
      <alignment horizontal="left" vertical="center" wrapText="1"/>
      <protection/>
    </xf>
    <xf numFmtId="0" fontId="7" fillId="35" borderId="7" xfId="62" applyFont="1" applyFill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left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172" fontId="6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right"/>
      <protection/>
    </xf>
    <xf numFmtId="173" fontId="9" fillId="0" borderId="0" xfId="62" applyNumberFormat="1" applyFont="1" applyAlignment="1">
      <alignment horizontal="left"/>
      <protection/>
    </xf>
    <xf numFmtId="0" fontId="7" fillId="0" borderId="12" xfId="62" applyNumberFormat="1" applyFont="1" applyBorder="1" applyAlignment="1">
      <alignment horizontal="center" vertical="center"/>
      <protection/>
    </xf>
    <xf numFmtId="0" fontId="7" fillId="0" borderId="19" xfId="62" applyNumberFormat="1" applyFont="1" applyBorder="1" applyAlignment="1">
      <alignment horizontal="center" vertical="center"/>
      <protection/>
    </xf>
    <xf numFmtId="0" fontId="7" fillId="0" borderId="19" xfId="62" applyNumberFormat="1" applyFont="1" applyBorder="1" applyAlignment="1">
      <alignment horizontal="center" vertical="center" wrapText="1"/>
      <protection/>
    </xf>
    <xf numFmtId="0" fontId="7" fillId="0" borderId="20" xfId="62" applyNumberFormat="1" applyFont="1" applyBorder="1" applyAlignment="1">
      <alignment horizontal="center" vertical="center" wrapText="1"/>
      <protection/>
    </xf>
    <xf numFmtId="0" fontId="3" fillId="0" borderId="21" xfId="62" applyNumberFormat="1" applyFont="1" applyBorder="1" applyAlignment="1">
      <alignment horizontal="center" vertical="center"/>
      <protection/>
    </xf>
    <xf numFmtId="0" fontId="3" fillId="0" borderId="22" xfId="62" applyNumberFormat="1" applyFont="1" applyBorder="1" applyAlignment="1">
      <alignment horizontal="center" vertical="center" wrapText="1"/>
      <protection/>
    </xf>
    <xf numFmtId="0" fontId="3" fillId="0" borderId="18" xfId="62" applyNumberFormat="1" applyFont="1" applyBorder="1" applyAlignment="1">
      <alignment vertical="center" wrapText="1"/>
      <protection/>
    </xf>
    <xf numFmtId="0" fontId="3" fillId="0" borderId="23" xfId="62" applyNumberFormat="1" applyFont="1" applyBorder="1" applyAlignment="1">
      <alignment vertical="center" wrapText="1"/>
      <protection/>
    </xf>
    <xf numFmtId="0" fontId="3" fillId="0" borderId="0" xfId="62" applyNumberFormat="1" applyFont="1" applyBorder="1" applyAlignment="1">
      <alignment vertical="center" wrapText="1"/>
      <protection/>
    </xf>
    <xf numFmtId="0" fontId="24" fillId="0" borderId="0" xfId="62" applyFont="1" applyAlignment="1">
      <alignment horizontal="left"/>
      <protection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62" applyNumberFormat="1" applyFont="1" applyBorder="1" applyAlignment="1">
      <alignment horizontal="center" vertical="center" wrapText="1"/>
      <protection/>
    </xf>
    <xf numFmtId="0" fontId="3" fillId="0" borderId="13" xfId="62" applyNumberFormat="1" applyFont="1" applyBorder="1" applyAlignment="1">
      <alignment horizontal="center" vertical="center" wrapText="1"/>
      <protection/>
    </xf>
    <xf numFmtId="0" fontId="3" fillId="0" borderId="0" xfId="62" applyNumberFormat="1" applyFont="1" applyBorder="1" applyAlignment="1">
      <alignment horizontal="left" wrapText="1"/>
      <protection/>
    </xf>
    <xf numFmtId="0" fontId="3" fillId="0" borderId="0" xfId="62" applyNumberFormat="1" applyFont="1" applyBorder="1" applyAlignment="1">
      <alignment horizontal="right" wrapText="1"/>
      <protection/>
    </xf>
    <xf numFmtId="0" fontId="5" fillId="0" borderId="0" xfId="62" applyNumberFormat="1" applyFont="1" applyBorder="1" applyAlignment="1">
      <alignment horizontal="left" wrapText="1"/>
      <protection/>
    </xf>
    <xf numFmtId="0" fontId="4" fillId="0" borderId="0" xfId="62" applyNumberFormat="1" applyFont="1" applyBorder="1" applyAlignment="1">
      <alignment horizontal="left" wrapText="1"/>
      <protection/>
    </xf>
    <xf numFmtId="0" fontId="24" fillId="0" borderId="0" xfId="62" applyFont="1" applyAlignment="1">
      <alignment horizontal="left" wrapText="1"/>
      <protection/>
    </xf>
    <xf numFmtId="0" fontId="3" fillId="0" borderId="0" xfId="62" applyFont="1" applyAlignment="1">
      <alignment horizontal="left" wrapText="1"/>
      <protection/>
    </xf>
    <xf numFmtId="3" fontId="3" fillId="33" borderId="25" xfId="62" applyNumberFormat="1" applyFont="1" applyFill="1" applyBorder="1" applyAlignment="1">
      <alignment horizontal="center" wrapText="1"/>
      <protection/>
    </xf>
    <xf numFmtId="2" fontId="3" fillId="33" borderId="22" xfId="62" applyNumberFormat="1" applyFont="1" applyFill="1" applyBorder="1" applyAlignment="1">
      <alignment horizontal="center" wrapText="1"/>
      <protection/>
    </xf>
    <xf numFmtId="0" fontId="3" fillId="33" borderId="7" xfId="62" applyFont="1" applyFill="1" applyBorder="1" applyAlignment="1">
      <alignment horizontal="center" vertical="center"/>
      <protection/>
    </xf>
    <xf numFmtId="10" fontId="0" fillId="33" borderId="7" xfId="0" applyNumberFormat="1" applyFill="1" applyBorder="1" applyAlignment="1">
      <alignment horizontal="center" vertical="center"/>
    </xf>
    <xf numFmtId="0" fontId="3" fillId="33" borderId="14" xfId="62" applyFont="1" applyFill="1" applyBorder="1" applyAlignment="1">
      <alignment horizontal="center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4" fontId="7" fillId="33" borderId="7" xfId="62" applyNumberFormat="1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7" xfId="62" applyFont="1" applyFill="1" applyBorder="1" applyAlignment="1">
      <alignment horizontal="center" vertical="center"/>
      <protection/>
    </xf>
    <xf numFmtId="10" fontId="3" fillId="33" borderId="13" xfId="62" applyNumberFormat="1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172" fontId="6" fillId="33" borderId="7" xfId="62" applyNumberFormat="1" applyFont="1" applyFill="1" applyBorder="1" applyAlignment="1">
      <alignment horizontal="center" vertical="center"/>
      <protection/>
    </xf>
    <xf numFmtId="0" fontId="3" fillId="0" borderId="7" xfId="62" applyFont="1" applyFill="1" applyBorder="1" applyAlignment="1">
      <alignment horizontal="center" vertical="center" wrapText="1"/>
      <protection/>
    </xf>
    <xf numFmtId="173" fontId="7" fillId="33" borderId="7" xfId="62" applyNumberFormat="1" applyFont="1" applyFill="1" applyBorder="1" applyAlignment="1">
      <alignment horizontal="center" vertical="center"/>
      <protection/>
    </xf>
    <xf numFmtId="10" fontId="3" fillId="33" borderId="14" xfId="62" applyNumberFormat="1" applyFont="1" applyFill="1" applyBorder="1" applyAlignment="1">
      <alignment horizontal="center" vertical="center"/>
      <protection/>
    </xf>
    <xf numFmtId="10" fontId="6" fillId="33" borderId="13" xfId="62" applyNumberFormat="1" applyFont="1" applyFill="1" applyBorder="1" applyAlignment="1">
      <alignment horizontal="center" vertical="center"/>
      <protection/>
    </xf>
    <xf numFmtId="10" fontId="0" fillId="0" borderId="7" xfId="0" applyNumberFormat="1" applyFill="1" applyBorder="1" applyAlignment="1">
      <alignment horizontal="center" vertical="center"/>
    </xf>
    <xf numFmtId="173" fontId="9" fillId="0" borderId="0" xfId="62" applyNumberFormat="1" applyFont="1" applyFill="1" applyAlignment="1">
      <alignment horizontal="left"/>
      <protection/>
    </xf>
    <xf numFmtId="0" fontId="23" fillId="33" borderId="7" xfId="62" applyFont="1" applyFill="1" applyBorder="1" applyAlignment="1">
      <alignment horizontal="center" vertical="center"/>
      <protection/>
    </xf>
    <xf numFmtId="172" fontId="7" fillId="33" borderId="7" xfId="62" applyNumberFormat="1" applyFont="1" applyFill="1" applyBorder="1" applyAlignment="1">
      <alignment horizontal="center" vertical="center"/>
      <protection/>
    </xf>
    <xf numFmtId="178" fontId="6" fillId="33" borderId="7" xfId="62" applyNumberFormat="1" applyFont="1" applyFill="1" applyBorder="1" applyAlignment="1">
      <alignment horizontal="center" vertical="center"/>
      <protection/>
    </xf>
    <xf numFmtId="0" fontId="5" fillId="0" borderId="7" xfId="62" applyFont="1" applyFill="1" applyBorder="1" applyAlignment="1">
      <alignment horizontal="center" vertical="center" wrapText="1"/>
      <protection/>
    </xf>
    <xf numFmtId="0" fontId="6" fillId="0" borderId="7" xfId="62" applyFont="1" applyFill="1" applyBorder="1" applyAlignment="1">
      <alignment horizontal="center" vertical="center" wrapText="1"/>
      <protection/>
    </xf>
    <xf numFmtId="175" fontId="7" fillId="33" borderId="7" xfId="62" applyNumberFormat="1" applyFont="1" applyFill="1" applyBorder="1" applyAlignment="1">
      <alignment horizontal="center" vertical="center"/>
      <protection/>
    </xf>
    <xf numFmtId="0" fontId="5" fillId="0" borderId="21" xfId="62" applyNumberFormat="1" applyFont="1" applyFill="1" applyBorder="1" applyAlignment="1">
      <alignment horizontal="center"/>
      <protection/>
    </xf>
    <xf numFmtId="0" fontId="5" fillId="0" borderId="26" xfId="62" applyNumberFormat="1" applyFont="1" applyFill="1" applyBorder="1" applyAlignment="1">
      <alignment horizontal="center"/>
      <protection/>
    </xf>
    <xf numFmtId="2" fontId="5" fillId="28" borderId="7" xfId="62" applyNumberFormat="1" applyFont="1" applyFill="1" applyBorder="1" applyAlignment="1">
      <alignment horizontal="center"/>
      <protection/>
    </xf>
    <xf numFmtId="3" fontId="25" fillId="28" borderId="22" xfId="62" applyNumberFormat="1" applyFont="1" applyFill="1" applyBorder="1" applyAlignment="1">
      <alignment horizontal="center"/>
      <protection/>
    </xf>
    <xf numFmtId="2" fontId="5" fillId="28" borderId="27" xfId="62" applyNumberFormat="1" applyFont="1" applyFill="1" applyBorder="1" applyAlignment="1">
      <alignment horizontal="center"/>
      <protection/>
    </xf>
    <xf numFmtId="3" fontId="25" fillId="28" borderId="28" xfId="62" applyNumberFormat="1" applyFont="1" applyFill="1" applyBorder="1" applyAlignment="1">
      <alignment horizontal="center"/>
      <protection/>
    </xf>
    <xf numFmtId="0" fontId="26" fillId="0" borderId="0" xfId="0" applyFont="1" applyAlignment="1">
      <alignment horizontal="justify"/>
    </xf>
    <xf numFmtId="0" fontId="15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 vertical="top"/>
      <protection/>
    </xf>
    <xf numFmtId="0" fontId="7" fillId="0" borderId="29" xfId="62" applyNumberFormat="1" applyFont="1" applyBorder="1" applyAlignment="1">
      <alignment horizontal="center" vertical="center" wrapText="1"/>
      <protection/>
    </xf>
    <xf numFmtId="177" fontId="7" fillId="33" borderId="28" xfId="62" applyNumberFormat="1" applyFont="1" applyFill="1" applyBorder="1" applyAlignment="1">
      <alignment horizontal="center" wrapText="1"/>
      <protection/>
    </xf>
    <xf numFmtId="0" fontId="5" fillId="28" borderId="7" xfId="62" applyNumberFormat="1" applyFont="1" applyFill="1" applyBorder="1" applyAlignment="1">
      <alignment/>
      <protection/>
    </xf>
    <xf numFmtId="0" fontId="2" fillId="0" borderId="0" xfId="62">
      <alignment/>
      <protection/>
    </xf>
    <xf numFmtId="0" fontId="10" fillId="0" borderId="30" xfId="62" applyFont="1" applyFill="1" applyBorder="1" applyAlignment="1" applyProtection="1">
      <alignment horizontal="center" vertical="center" wrapText="1"/>
      <protection hidden="1" locked="0"/>
    </xf>
    <xf numFmtId="0" fontId="9" fillId="0" borderId="31" xfId="62" applyFont="1" applyBorder="1" applyAlignment="1" applyProtection="1">
      <alignment horizontal="center" vertical="center" wrapText="1" shrinkToFit="1"/>
      <protection/>
    </xf>
    <xf numFmtId="0" fontId="9" fillId="0" borderId="32" xfId="62" applyFont="1" applyBorder="1" applyAlignment="1" applyProtection="1">
      <alignment horizontal="center" vertical="center" wrapText="1" shrinkToFit="1"/>
      <protection/>
    </xf>
    <xf numFmtId="0" fontId="9" fillId="0" borderId="31" xfId="62" applyFont="1" applyFill="1" applyBorder="1" applyAlignment="1" applyProtection="1">
      <alignment horizontal="center" vertical="center" wrapText="1" shrinkToFit="1"/>
      <protection/>
    </xf>
    <xf numFmtId="49" fontId="9" fillId="0" borderId="33" xfId="62" applyNumberFormat="1" applyFont="1" applyBorder="1" applyAlignment="1" applyProtection="1">
      <alignment horizontal="left" vertical="center" wrapText="1" shrinkToFit="1"/>
      <protection/>
    </xf>
    <xf numFmtId="0" fontId="28" fillId="0" borderId="34" xfId="62" applyFont="1" applyBorder="1">
      <alignment/>
      <protection/>
    </xf>
    <xf numFmtId="176" fontId="9" fillId="36" borderId="35" xfId="62" applyNumberFormat="1" applyFont="1" applyFill="1" applyBorder="1" applyAlignment="1" applyProtection="1">
      <alignment horizontal="center" vertical="center"/>
      <protection/>
    </xf>
    <xf numFmtId="49" fontId="9" fillId="0" borderId="33" xfId="62" applyNumberFormat="1" applyFont="1" applyBorder="1" applyAlignment="1" applyProtection="1">
      <alignment horizontal="center" vertical="center" wrapText="1" shrinkToFit="1"/>
      <protection/>
    </xf>
    <xf numFmtId="174" fontId="9" fillId="37" borderId="32" xfId="62" applyNumberFormat="1" applyFont="1" applyFill="1" applyBorder="1" applyAlignment="1" applyProtection="1">
      <alignment horizontal="center" vertical="center"/>
      <protection locked="0"/>
    </xf>
    <xf numFmtId="174" fontId="9" fillId="37" borderId="33" xfId="62" applyNumberFormat="1" applyFont="1" applyFill="1" applyBorder="1" applyAlignment="1" applyProtection="1">
      <alignment horizontal="center" vertical="center" wrapText="1" shrinkToFit="1"/>
      <protection locked="0"/>
    </xf>
    <xf numFmtId="0" fontId="5" fillId="28" borderId="7" xfId="62" applyNumberFormat="1" applyFont="1" applyFill="1" applyBorder="1" applyAlignment="1" applyProtection="1">
      <alignment/>
      <protection/>
    </xf>
    <xf numFmtId="0" fontId="7" fillId="35" borderId="15" xfId="62" applyFont="1" applyFill="1" applyBorder="1" applyAlignment="1">
      <alignment horizontal="left" wrapText="1"/>
      <protection/>
    </xf>
    <xf numFmtId="0" fontId="7" fillId="0" borderId="15" xfId="62" applyFont="1" applyBorder="1" applyAlignment="1">
      <alignment horizontal="left" wrapText="1"/>
      <protection/>
    </xf>
    <xf numFmtId="10" fontId="0" fillId="28" borderId="7" xfId="0" applyNumberFormat="1" applyFill="1" applyBorder="1" applyAlignment="1" applyProtection="1">
      <alignment horizontal="center" vertical="center"/>
      <protection locked="0"/>
    </xf>
    <xf numFmtId="0" fontId="3" fillId="28" borderId="7" xfId="62" applyFont="1" applyFill="1" applyBorder="1" applyAlignment="1" applyProtection="1">
      <alignment horizontal="center" vertical="center"/>
      <protection locked="0"/>
    </xf>
    <xf numFmtId="0" fontId="0" fillId="28" borderId="7" xfId="0" applyFill="1" applyBorder="1" applyAlignment="1" applyProtection="1">
      <alignment horizontal="center" vertical="center"/>
      <protection locked="0"/>
    </xf>
    <xf numFmtId="2" fontId="3" fillId="28" borderId="7" xfId="62" applyNumberFormat="1" applyFont="1" applyFill="1" applyBorder="1" applyAlignment="1" applyProtection="1">
      <alignment horizontal="center" vertical="center"/>
      <protection locked="0"/>
    </xf>
    <xf numFmtId="2" fontId="3" fillId="0" borderId="7" xfId="62" applyNumberFormat="1" applyFont="1" applyBorder="1" applyAlignment="1" applyProtection="1">
      <alignment horizontal="center" vertical="center"/>
      <protection locked="0"/>
    </xf>
    <xf numFmtId="10" fontId="3" fillId="28" borderId="7" xfId="62" applyNumberFormat="1" applyFont="1" applyFill="1" applyBorder="1" applyAlignment="1" applyProtection="1">
      <alignment horizontal="center" vertical="center"/>
      <protection locked="0"/>
    </xf>
    <xf numFmtId="10" fontId="3" fillId="28" borderId="13" xfId="62" applyNumberFormat="1" applyFont="1" applyFill="1" applyBorder="1" applyAlignment="1" applyProtection="1">
      <alignment horizontal="center" vertical="center"/>
      <protection locked="0"/>
    </xf>
    <xf numFmtId="0" fontId="3" fillId="28" borderId="14" xfId="62" applyFont="1" applyFill="1" applyBorder="1" applyAlignment="1" applyProtection="1">
      <alignment horizontal="center" vertical="center"/>
      <protection locked="0"/>
    </xf>
    <xf numFmtId="0" fontId="3" fillId="28" borderId="13" xfId="62" applyFont="1" applyFill="1" applyBorder="1" applyAlignment="1" applyProtection="1">
      <alignment horizontal="center" vertical="center"/>
      <protection locked="0"/>
    </xf>
    <xf numFmtId="0" fontId="7" fillId="33" borderId="13" xfId="62" applyFont="1" applyFill="1" applyBorder="1" applyAlignment="1" applyProtection="1">
      <alignment horizontal="center" vertical="center"/>
      <protection locked="0"/>
    </xf>
    <xf numFmtId="10" fontId="3" fillId="28" borderId="14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Font="1" applyBorder="1" applyAlignment="1" applyProtection="1">
      <alignment horizontal="center"/>
      <protection locked="0"/>
    </xf>
    <xf numFmtId="0" fontId="6" fillId="0" borderId="0" xfId="62" applyFont="1" applyBorder="1" applyAlignment="1" applyProtection="1">
      <alignment horizontal="center" vertical="center"/>
      <protection locked="0"/>
    </xf>
    <xf numFmtId="172" fontId="6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 applyProtection="1">
      <alignment horizontal="center"/>
      <protection locked="0"/>
    </xf>
    <xf numFmtId="0" fontId="4" fillId="0" borderId="0" xfId="62" applyFont="1" applyBorder="1" applyAlignment="1" applyProtection="1">
      <alignment horizontal="center"/>
      <protection locked="0"/>
    </xf>
    <xf numFmtId="0" fontId="17" fillId="0" borderId="22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7" fillId="0" borderId="17" xfId="62" applyFont="1" applyFill="1" applyBorder="1" applyAlignment="1" applyProtection="1">
      <alignment/>
      <protection locked="0"/>
    </xf>
    <xf numFmtId="10" fontId="0" fillId="28" borderId="7" xfId="0" applyNumberFormat="1" applyFill="1" applyBorder="1" applyAlignment="1">
      <alignment horizontal="center" vertical="center"/>
    </xf>
    <xf numFmtId="0" fontId="0" fillId="28" borderId="7" xfId="0" applyFill="1" applyBorder="1" applyAlignment="1">
      <alignment horizontal="center" vertical="center"/>
    </xf>
    <xf numFmtId="0" fontId="3" fillId="28" borderId="7" xfId="62" applyFont="1" applyFill="1" applyBorder="1" applyAlignment="1">
      <alignment horizontal="center" vertical="center"/>
      <protection/>
    </xf>
    <xf numFmtId="0" fontId="3" fillId="28" borderId="14" xfId="62" applyFont="1" applyFill="1" applyBorder="1" applyAlignment="1">
      <alignment horizontal="center" vertical="center"/>
      <protection/>
    </xf>
    <xf numFmtId="0" fontId="3" fillId="28" borderId="13" xfId="62" applyFont="1" applyFill="1" applyBorder="1" applyAlignment="1">
      <alignment horizontal="center" vertical="center"/>
      <protection/>
    </xf>
    <xf numFmtId="10" fontId="3" fillId="28" borderId="14" xfId="62" applyNumberFormat="1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6" fillId="0" borderId="0" xfId="62" applyNumberFormat="1" applyFont="1" applyBorder="1" applyAlignment="1">
      <alignment horizontal="center" vertical="center" wrapText="1"/>
      <protection/>
    </xf>
    <xf numFmtId="0" fontId="4" fillId="0" borderId="36" xfId="62" applyFont="1" applyFill="1" applyBorder="1" applyAlignment="1">
      <alignment horizontal="center" vertical="top"/>
      <protection/>
    </xf>
    <xf numFmtId="0" fontId="39" fillId="0" borderId="0" xfId="62" applyFont="1" applyAlignment="1">
      <alignment horizontal="center" wrapText="1"/>
      <protection/>
    </xf>
    <xf numFmtId="0" fontId="3" fillId="0" borderId="37" xfId="62" applyNumberFormat="1" applyFont="1" applyBorder="1" applyAlignment="1">
      <alignment horizontal="left" vertical="center" wrapText="1"/>
      <protection/>
    </xf>
    <xf numFmtId="0" fontId="3" fillId="0" borderId="15" xfId="62" applyNumberFormat="1" applyFont="1" applyBorder="1" applyAlignment="1">
      <alignment horizontal="left" vertical="center" wrapText="1"/>
      <protection/>
    </xf>
    <xf numFmtId="0" fontId="7" fillId="0" borderId="38" xfId="62" applyNumberFormat="1" applyFont="1" applyBorder="1" applyAlignment="1">
      <alignment horizontal="left" vertical="center" wrapText="1"/>
      <protection/>
    </xf>
    <xf numFmtId="0" fontId="7" fillId="0" borderId="36" xfId="62" applyNumberFormat="1" applyFont="1" applyBorder="1" applyAlignment="1">
      <alignment horizontal="left" vertical="center" wrapText="1"/>
      <protection/>
    </xf>
    <xf numFmtId="0" fontId="7" fillId="0" borderId="39" xfId="62" applyNumberFormat="1" applyFont="1" applyBorder="1" applyAlignment="1">
      <alignment horizontal="left" vertical="center" wrapText="1"/>
      <protection/>
    </xf>
    <xf numFmtId="0" fontId="3" fillId="0" borderId="40" xfId="62" applyNumberFormat="1" applyFont="1" applyBorder="1" applyAlignment="1">
      <alignment horizontal="left" vertical="center" wrapText="1"/>
      <protection/>
    </xf>
    <xf numFmtId="0" fontId="3" fillId="0" borderId="41" xfId="62" applyNumberFormat="1" applyFont="1" applyBorder="1" applyAlignment="1">
      <alignment horizontal="left" vertical="center" wrapText="1"/>
      <protection/>
    </xf>
    <xf numFmtId="0" fontId="3" fillId="0" borderId="42" xfId="62" applyNumberFormat="1" applyFont="1" applyBorder="1" applyAlignment="1">
      <alignment horizontal="left" vertical="center" wrapText="1"/>
      <protection/>
    </xf>
    <xf numFmtId="0" fontId="6" fillId="0" borderId="0" xfId="62" applyNumberFormat="1" applyFont="1" applyBorder="1" applyAlignment="1">
      <alignment horizontal="center" wrapText="1"/>
      <protection/>
    </xf>
    <xf numFmtId="0" fontId="7" fillId="0" borderId="0" xfId="62" applyFont="1" applyFill="1" applyBorder="1" applyAlignment="1" applyProtection="1">
      <alignment horizontal="center"/>
      <protection locked="0"/>
    </xf>
    <xf numFmtId="0" fontId="4" fillId="0" borderId="18" xfId="62" applyFont="1" applyFill="1" applyBorder="1" applyAlignment="1">
      <alignment horizontal="center" vertical="top"/>
      <protection/>
    </xf>
    <xf numFmtId="0" fontId="4" fillId="0" borderId="0" xfId="62" applyFont="1" applyBorder="1" applyAlignment="1">
      <alignment horizontal="center" vertical="top"/>
      <protection/>
    </xf>
    <xf numFmtId="0" fontId="3" fillId="0" borderId="7" xfId="62" applyFont="1" applyBorder="1" applyAlignment="1">
      <alignment horizontal="center" vertical="center"/>
      <protection/>
    </xf>
    <xf numFmtId="0" fontId="6" fillId="0" borderId="7" xfId="62" applyFont="1" applyBorder="1" applyAlignment="1">
      <alignment horizontal="center" vertical="center"/>
      <protection/>
    </xf>
    <xf numFmtId="0" fontId="3" fillId="0" borderId="7" xfId="62" applyFont="1" applyFill="1" applyBorder="1" applyAlignment="1">
      <alignment horizontal="center" vertical="center"/>
      <protection/>
    </xf>
    <xf numFmtId="0" fontId="19" fillId="33" borderId="7" xfId="0" applyFont="1" applyFill="1" applyBorder="1" applyAlignment="1">
      <alignment horizontal="center" vertical="center"/>
    </xf>
    <xf numFmtId="0" fontId="7" fillId="33" borderId="7" xfId="62" applyFont="1" applyFill="1" applyBorder="1" applyAlignment="1">
      <alignment horizontal="center" vertical="center"/>
      <protection/>
    </xf>
    <xf numFmtId="0" fontId="5" fillId="0" borderId="0" xfId="62" applyFont="1" applyBorder="1" applyAlignment="1" applyProtection="1">
      <alignment horizontal="center"/>
      <protection locked="0"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7" fillId="0" borderId="7" xfId="62" applyFont="1" applyBorder="1" applyAlignment="1">
      <alignment horizontal="center" vertical="center" wrapText="1"/>
      <protection/>
    </xf>
    <xf numFmtId="0" fontId="7" fillId="0" borderId="43" xfId="62" applyFont="1" applyBorder="1" applyAlignment="1">
      <alignment horizontal="center" vertical="center" wrapText="1"/>
      <protection/>
    </xf>
    <xf numFmtId="0" fontId="7" fillId="0" borderId="44" xfId="62" applyFont="1" applyBorder="1" applyAlignment="1">
      <alignment horizontal="center" vertical="center" wrapText="1"/>
      <protection/>
    </xf>
    <xf numFmtId="0" fontId="3" fillId="0" borderId="44" xfId="62" applyFont="1" applyBorder="1" applyAlignment="1">
      <alignment horizontal="center" vertical="center" wrapText="1"/>
      <protection/>
    </xf>
    <xf numFmtId="0" fontId="7" fillId="0" borderId="17" xfId="62" applyFont="1" applyFill="1" applyBorder="1" applyAlignment="1" applyProtection="1">
      <alignment horizontal="center"/>
      <protection locked="0"/>
    </xf>
    <xf numFmtId="0" fontId="3" fillId="0" borderId="7" xfId="62" applyFont="1" applyBorder="1" applyAlignment="1">
      <alignment horizontal="center" vertical="top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center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4" fillId="0" borderId="0" xfId="62" applyFont="1" applyBorder="1" applyAlignment="1" applyProtection="1">
      <alignment horizontal="center" vertical="top"/>
      <protection locked="0"/>
    </xf>
    <xf numFmtId="0" fontId="3" fillId="35" borderId="7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 applyProtection="1">
      <alignment horizontal="center"/>
      <protection locked="0"/>
    </xf>
    <xf numFmtId="0" fontId="8" fillId="0" borderId="0" xfId="62" applyFont="1" applyBorder="1" applyAlignment="1">
      <alignment horizontal="justify" wrapText="1"/>
      <protection/>
    </xf>
    <xf numFmtId="0" fontId="4" fillId="0" borderId="0" xfId="62" applyFont="1" applyBorder="1" applyAlignment="1">
      <alignment horizontal="justify" wrapText="1"/>
      <protection/>
    </xf>
    <xf numFmtId="0" fontId="8" fillId="0" borderId="18" xfId="62" applyFont="1" applyBorder="1" applyAlignment="1">
      <alignment horizontal="justify" wrapText="1"/>
      <protection/>
    </xf>
    <xf numFmtId="0" fontId="4" fillId="0" borderId="18" xfId="62" applyFont="1" applyBorder="1" applyAlignment="1">
      <alignment horizontal="justify" wrapText="1"/>
      <protection/>
    </xf>
    <xf numFmtId="0" fontId="7" fillId="0" borderId="0" xfId="62" applyFont="1" applyAlignment="1">
      <alignment horizontal="center" vertical="center" wrapText="1"/>
      <protection/>
    </xf>
    <xf numFmtId="0" fontId="7" fillId="0" borderId="18" xfId="62" applyFont="1" applyBorder="1" applyAlignment="1">
      <alignment horizontal="left" vertical="center" wrapText="1"/>
      <protection/>
    </xf>
    <xf numFmtId="0" fontId="7" fillId="0" borderId="17" xfId="62" applyFont="1" applyBorder="1" applyAlignment="1">
      <alignment horizontal="left" vertical="center" wrapText="1"/>
      <protection/>
    </xf>
    <xf numFmtId="0" fontId="10" fillId="0" borderId="43" xfId="62" applyFont="1" applyBorder="1" applyAlignment="1">
      <alignment horizontal="center" vertical="center" wrapText="1"/>
      <protection/>
    </xf>
    <xf numFmtId="0" fontId="10" fillId="0" borderId="45" xfId="62" applyFont="1" applyBorder="1" applyAlignment="1">
      <alignment horizontal="center" vertical="center" wrapText="1"/>
      <protection/>
    </xf>
    <xf numFmtId="0" fontId="10" fillId="0" borderId="44" xfId="62" applyFont="1" applyBorder="1" applyAlignment="1">
      <alignment horizontal="center" vertical="center" wrapText="1"/>
      <protection/>
    </xf>
    <xf numFmtId="0" fontId="27" fillId="0" borderId="0" xfId="62" applyFont="1" applyAlignment="1">
      <alignment horizontal="center" vertical="center" wrapText="1"/>
      <protection/>
    </xf>
    <xf numFmtId="0" fontId="10" fillId="0" borderId="46" xfId="62" applyFont="1" applyFill="1" applyBorder="1" applyAlignment="1" applyProtection="1">
      <alignment horizontal="center" vertical="center" wrapText="1"/>
      <protection hidden="1" locked="0"/>
    </xf>
    <xf numFmtId="0" fontId="10" fillId="0" borderId="47" xfId="62" applyFont="1" applyFill="1" applyBorder="1" applyAlignment="1" applyProtection="1">
      <alignment horizontal="center" vertical="center" wrapText="1"/>
      <protection hidden="1" locked="0"/>
    </xf>
    <xf numFmtId="0" fontId="10" fillId="0" borderId="48" xfId="62" applyFont="1" applyBorder="1" applyAlignment="1">
      <alignment horizontal="center"/>
      <protection/>
    </xf>
    <xf numFmtId="0" fontId="10" fillId="0" borderId="49" xfId="62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18" fillId="0" borderId="4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начение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Стиль 1 2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</xdr:row>
      <xdr:rowOff>0</xdr:rowOff>
    </xdr:from>
    <xdr:ext cx="333375" cy="228600"/>
    <xdr:sp>
      <xdr:nvSpPr>
        <xdr:cNvPr id="1" name="AutoShape 921"/>
        <xdr:cNvSpPr>
          <a:spLocks noChangeAspect="1"/>
        </xdr:cNvSpPr>
      </xdr:nvSpPr>
      <xdr:spPr>
        <a:xfrm>
          <a:off x="3552825" y="1619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314325</xdr:colOff>
      <xdr:row>7</xdr:row>
      <xdr:rowOff>133350</xdr:rowOff>
    </xdr:from>
    <xdr:to>
      <xdr:col>2</xdr:col>
      <xdr:colOff>533400</xdr:colOff>
      <xdr:row>7</xdr:row>
      <xdr:rowOff>361950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5144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8</xdr:row>
      <xdr:rowOff>47625</xdr:rowOff>
    </xdr:from>
    <xdr:to>
      <xdr:col>2</xdr:col>
      <xdr:colOff>628650</xdr:colOff>
      <xdr:row>8</xdr:row>
      <xdr:rowOff>276225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9240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0;&#1074;&#1072;&#1085;&#1086;&#1074;\&#1052;&#1086;&#1080;%20&#1076;&#1086;&#1082;&#1091;&#1084;&#1077;&#1085;&#1090;&#1099;\Downloads\&#1069;&#1082;&#1089;&#1087;&#1077;&#1088;&#1090;&#1080;&#1079;&#1072;%202014%20&#1075;&#1086;&#1076;\&#1060;&#1086;&#1088;&#1084;&#1072;&#1090;&#1099;%20&#1085;&#1072;%202014%20&#1075;&#1086;&#1076;\&#1069;&#1083;&#1077;&#1082;&#1090;&#1088;&#1086;&#1085;&#1085;&#1099;&#1081;%20&#1092;&#1086;&#1088;&#1084;&#1072;&#1090;%20&#1085;&#1072;%202014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  <sheetName val="Лист1"/>
    </sheetNames>
    <sheetDataSet>
      <sheetData sheetId="12">
        <row r="7">
          <cell r="B7" t="str">
            <v>x</v>
          </cell>
          <cell r="D7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  <row r="12">
          <cell r="A12" t="str">
            <v>договор № ___ от ____</v>
          </cell>
          <cell r="B12" t="str">
            <v>x</v>
          </cell>
          <cell r="D12" t="str">
            <v>x</v>
          </cell>
        </row>
        <row r="13">
          <cell r="A13" t="str">
            <v>договор № ___ от ____</v>
          </cell>
          <cell r="B13" t="str">
            <v>x</v>
          </cell>
          <cell r="D13" t="str">
            <v>x</v>
          </cell>
        </row>
      </sheetData>
      <sheetData sheetId="13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7">
        <row r="9">
          <cell r="A9" t="str">
            <v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>объектов электросетевого хозяйства договор  с _____ от_____№  __ </v>
          </cell>
          <cell r="B30" t="str">
            <v>x</v>
          </cell>
          <cell r="D30" t="str">
            <v>x</v>
          </cell>
        </row>
        <row r="31">
          <cell r="A31" t="str">
            <v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>договор  с _____ от_____№  __ </v>
          </cell>
          <cell r="B33" t="str">
            <v>x</v>
          </cell>
          <cell r="D33" t="str">
            <v>x</v>
          </cell>
        </row>
      </sheetData>
      <sheetData sheetId="20">
        <row r="2">
          <cell r="A2" t="str">
            <v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0</v>
          </cell>
        </row>
        <row r="8">
          <cell r="A8" t="str">
            <v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</row>
        <row r="9">
          <cell r="A9" t="str">
            <v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</v>
          </cell>
        </row>
      </sheetData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эл ст"/>
      <sheetName val="Заголовок"/>
      <sheetName val="6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view="pageBreakPreview" zoomScaleSheetLayoutView="100" zoomScalePageLayoutView="0" workbookViewId="0" topLeftCell="A1">
      <selection activeCell="A21" sqref="A21:D21"/>
    </sheetView>
  </sheetViews>
  <sheetFormatPr defaultColWidth="0.85546875" defaultRowHeight="15"/>
  <cols>
    <col min="1" max="1" width="5.7109375" style="1" customWidth="1"/>
    <col min="2" max="2" width="46.421875" style="1" customWidth="1"/>
    <col min="3" max="3" width="22.28125" style="1" customWidth="1"/>
    <col min="4" max="4" width="40.7109375" style="1" customWidth="1"/>
    <col min="5" max="16384" width="0.85546875" style="1" customWidth="1"/>
  </cols>
  <sheetData>
    <row r="1" s="13" customFormat="1" ht="15" customHeight="1"/>
    <row r="2" spans="1:4" s="15" customFormat="1" ht="33" customHeight="1">
      <c r="A2" s="183" t="s">
        <v>0</v>
      </c>
      <c r="B2" s="183"/>
      <c r="C2" s="183"/>
      <c r="D2" s="183"/>
    </row>
    <row r="3" spans="1:4" s="15" customFormat="1" ht="15.75">
      <c r="A3" s="42"/>
      <c r="B3" s="42"/>
      <c r="C3" s="37" t="s">
        <v>142</v>
      </c>
      <c r="D3" s="42"/>
    </row>
    <row r="4" spans="1:6" s="15" customFormat="1" ht="15.75">
      <c r="A4" s="175"/>
      <c r="B4" s="175"/>
      <c r="C4" s="175" t="s">
        <v>152</v>
      </c>
      <c r="D4" s="175"/>
      <c r="E4" s="175"/>
      <c r="F4" s="175"/>
    </row>
    <row r="5" spans="1:6" s="13" customFormat="1" ht="13.5" customHeight="1" thickBot="1">
      <c r="A5" s="184" t="s">
        <v>73</v>
      </c>
      <c r="B5" s="184"/>
      <c r="C5" s="184"/>
      <c r="D5" s="184"/>
      <c r="E5" s="71"/>
      <c r="F5" s="71"/>
    </row>
    <row r="6" spans="1:4" s="13" customFormat="1" ht="57.75" customHeight="1">
      <c r="A6" s="82" t="s">
        <v>103</v>
      </c>
      <c r="B6" s="83" t="s">
        <v>138</v>
      </c>
      <c r="C6" s="84" t="s">
        <v>102</v>
      </c>
      <c r="D6" s="85" t="s">
        <v>101</v>
      </c>
    </row>
    <row r="7" spans="1:4" s="13" customFormat="1" ht="14.25" customHeight="1">
      <c r="A7" s="86">
        <v>1</v>
      </c>
      <c r="B7" s="14">
        <v>2</v>
      </c>
      <c r="C7" s="43">
        <v>3</v>
      </c>
      <c r="D7" s="87">
        <v>4</v>
      </c>
    </row>
    <row r="8" spans="1:4" ht="15.75">
      <c r="A8" s="127">
        <v>1</v>
      </c>
      <c r="B8" s="142" t="s">
        <v>126</v>
      </c>
      <c r="C8" s="129">
        <v>0</v>
      </c>
      <c r="D8" s="130">
        <v>33</v>
      </c>
    </row>
    <row r="9" spans="1:4" ht="15.75">
      <c r="A9" s="127">
        <v>2</v>
      </c>
      <c r="B9" s="154" t="s">
        <v>127</v>
      </c>
      <c r="C9" s="129">
        <v>0</v>
      </c>
      <c r="D9" s="130">
        <v>33</v>
      </c>
    </row>
    <row r="10" spans="1:4" ht="15.75">
      <c r="A10" s="127">
        <v>3</v>
      </c>
      <c r="B10" s="154" t="s">
        <v>128</v>
      </c>
      <c r="C10" s="129">
        <v>0</v>
      </c>
      <c r="D10" s="130">
        <v>33</v>
      </c>
    </row>
    <row r="11" spans="1:4" ht="15.75">
      <c r="A11" s="127">
        <v>4</v>
      </c>
      <c r="B11" s="154" t="s">
        <v>129</v>
      </c>
      <c r="C11" s="129">
        <v>0</v>
      </c>
      <c r="D11" s="130">
        <v>33</v>
      </c>
    </row>
    <row r="12" spans="1:4" ht="15.75">
      <c r="A12" s="127">
        <v>5</v>
      </c>
      <c r="B12" s="154" t="s">
        <v>130</v>
      </c>
      <c r="C12" s="129">
        <v>0</v>
      </c>
      <c r="D12" s="130">
        <v>33</v>
      </c>
    </row>
    <row r="13" spans="1:4" ht="15.75">
      <c r="A13" s="127">
        <v>6</v>
      </c>
      <c r="B13" s="154" t="s">
        <v>131</v>
      </c>
      <c r="C13" s="129">
        <v>0</v>
      </c>
      <c r="D13" s="130">
        <v>33</v>
      </c>
    </row>
    <row r="14" spans="1:4" ht="15.75">
      <c r="A14" s="127">
        <v>7</v>
      </c>
      <c r="B14" s="154" t="s">
        <v>132</v>
      </c>
      <c r="C14" s="129">
        <v>0</v>
      </c>
      <c r="D14" s="130">
        <v>33</v>
      </c>
    </row>
    <row r="15" spans="1:4" ht="15.75">
      <c r="A15" s="127">
        <v>8</v>
      </c>
      <c r="B15" s="154" t="s">
        <v>133</v>
      </c>
      <c r="C15" s="129">
        <v>0</v>
      </c>
      <c r="D15" s="130">
        <v>33</v>
      </c>
    </row>
    <row r="16" spans="1:4" ht="15.75">
      <c r="A16" s="127">
        <v>9</v>
      </c>
      <c r="B16" s="154" t="s">
        <v>134</v>
      </c>
      <c r="C16" s="129">
        <v>0</v>
      </c>
      <c r="D16" s="130">
        <v>33</v>
      </c>
    </row>
    <row r="17" spans="1:4" ht="15.75">
      <c r="A17" s="127">
        <v>10</v>
      </c>
      <c r="B17" s="154" t="s">
        <v>135</v>
      </c>
      <c r="C17" s="129">
        <v>0</v>
      </c>
      <c r="D17" s="130">
        <v>33</v>
      </c>
    </row>
    <row r="18" spans="1:4" ht="15.75">
      <c r="A18" s="127">
        <v>11</v>
      </c>
      <c r="B18" s="154" t="s">
        <v>136</v>
      </c>
      <c r="C18" s="129">
        <v>0</v>
      </c>
      <c r="D18" s="130">
        <v>33</v>
      </c>
    </row>
    <row r="19" spans="1:4" ht="16.5" thickBot="1">
      <c r="A19" s="128">
        <v>12</v>
      </c>
      <c r="B19" s="154" t="s">
        <v>137</v>
      </c>
      <c r="C19" s="131">
        <v>0</v>
      </c>
      <c r="D19" s="132">
        <v>33</v>
      </c>
    </row>
    <row r="20" ht="15">
      <c r="D20" s="45"/>
    </row>
    <row r="21" spans="1:4" ht="15">
      <c r="A21" s="182"/>
      <c r="B21" s="182"/>
      <c r="C21" s="182"/>
      <c r="D21" s="182"/>
    </row>
    <row r="23" spans="2:3" ht="15.75">
      <c r="B23" s="133" t="s">
        <v>1</v>
      </c>
      <c r="C23" s="1" t="s">
        <v>2</v>
      </c>
    </row>
    <row r="26" spans="1:4" ht="15">
      <c r="A26" s="185" t="s">
        <v>151</v>
      </c>
      <c r="B26" s="185"/>
      <c r="C26" s="185"/>
      <c r="D26" s="185"/>
    </row>
    <row r="27" spans="1:4" ht="27" customHeight="1">
      <c r="A27" s="185"/>
      <c r="B27" s="185"/>
      <c r="C27" s="185"/>
      <c r="D27" s="185"/>
    </row>
    <row r="28" spans="1:4" ht="19.5" customHeight="1">
      <c r="A28" s="185"/>
      <c r="B28" s="185"/>
      <c r="C28" s="185"/>
      <c r="D28" s="185"/>
    </row>
    <row r="29" spans="1:4" ht="29.25" customHeight="1">
      <c r="A29" s="185"/>
      <c r="B29" s="185"/>
      <c r="C29" s="185"/>
      <c r="D29" s="185"/>
    </row>
  </sheetData>
  <sheetProtection password="D8BF" sheet="1" objects="1"/>
  <protectedRanges>
    <protectedRange sqref="B23:D23 B8:D19" name="Диапазон1"/>
  </protectedRanges>
  <mergeCells count="4">
    <mergeCell ref="A21:D21"/>
    <mergeCell ref="A2:D2"/>
    <mergeCell ref="A5:D5"/>
    <mergeCell ref="A26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"/>
  <sheetViews>
    <sheetView view="pageBreakPreview" zoomScaleSheetLayoutView="100" zoomScalePageLayoutView="0" workbookViewId="0" topLeftCell="A1">
      <selection activeCell="E8" sqref="E8"/>
    </sheetView>
  </sheetViews>
  <sheetFormatPr defaultColWidth="2.57421875" defaultRowHeight="15"/>
  <cols>
    <col min="1" max="1" width="2.57421875" style="101" customWidth="1"/>
    <col min="2" max="2" width="62.28125" style="101" customWidth="1"/>
    <col min="3" max="3" width="31.421875" style="101" customWidth="1"/>
    <col min="4" max="4" width="24.57421875" style="101" customWidth="1"/>
    <col min="5" max="5" width="18.8515625" style="101" customWidth="1"/>
    <col min="6" max="16384" width="2.57421875" style="101" customWidth="1"/>
  </cols>
  <sheetData>
    <row r="1" s="96" customFormat="1" ht="15">
      <c r="E1" s="97"/>
    </row>
    <row r="2" spans="1:5" s="98" customFormat="1" ht="51.75" customHeight="1">
      <c r="A2" s="194" t="s">
        <v>141</v>
      </c>
      <c r="B2" s="194"/>
      <c r="C2" s="194"/>
      <c r="D2" s="194"/>
      <c r="E2" s="194"/>
    </row>
    <row r="3" spans="1:5" s="96" customFormat="1" ht="15">
      <c r="A3" s="195" t="str">
        <f>'Форма 1.1'!C4</f>
        <v>ООО "ПромЭнерго" г. Судогда</v>
      </c>
      <c r="B3" s="195"/>
      <c r="C3" s="195"/>
      <c r="D3" s="195"/>
      <c r="E3" s="195"/>
    </row>
    <row r="4" spans="1:5" s="99" customFormat="1" ht="15.75" customHeight="1">
      <c r="A4" s="196" t="s">
        <v>73</v>
      </c>
      <c r="B4" s="196"/>
      <c r="C4" s="196"/>
      <c r="D4" s="196"/>
      <c r="E4" s="196"/>
    </row>
    <row r="5" s="96" customFormat="1" ht="15.75" thickBot="1"/>
    <row r="6" spans="1:33" s="96" customFormat="1" ht="90">
      <c r="A6" s="191" t="s">
        <v>115</v>
      </c>
      <c r="B6" s="192"/>
      <c r="C6" s="193"/>
      <c r="D6" s="94" t="s">
        <v>47</v>
      </c>
      <c r="E6" s="102">
        <f>MAX('Форма 1.1'!D8:D19)</f>
        <v>33</v>
      </c>
      <c r="F6" s="90" t="s">
        <v>40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88"/>
      <c r="AA6" s="88"/>
      <c r="AB6" s="88"/>
      <c r="AC6" s="88"/>
      <c r="AD6" s="88"/>
      <c r="AE6" s="88"/>
      <c r="AF6" s="88"/>
      <c r="AG6" s="89"/>
    </row>
    <row r="7" spans="1:5" s="96" customFormat="1" ht="15">
      <c r="A7" s="186" t="s">
        <v>104</v>
      </c>
      <c r="B7" s="187"/>
      <c r="C7" s="187"/>
      <c r="D7" s="95" t="s">
        <v>41</v>
      </c>
      <c r="E7" s="103">
        <f>SUM('Форма 1.1'!C8:C19)</f>
        <v>0</v>
      </c>
    </row>
    <row r="8" spans="1:5" s="96" customFormat="1" ht="31.5" customHeight="1" thickBot="1">
      <c r="A8" s="188" t="s">
        <v>105</v>
      </c>
      <c r="B8" s="189"/>
      <c r="C8" s="190"/>
      <c r="D8" s="140" t="s">
        <v>51</v>
      </c>
      <c r="E8" s="141">
        <f>IF(E6=0,0,E7/E6)</f>
        <v>0</v>
      </c>
    </row>
    <row r="9" spans="1:6" ht="15">
      <c r="A9" s="100"/>
      <c r="B9" s="100"/>
      <c r="C9" s="100"/>
      <c r="D9" s="100"/>
      <c r="E9" s="100"/>
      <c r="F9" s="100"/>
    </row>
    <row r="11" spans="2:4" ht="15.75">
      <c r="B11" s="133" t="s">
        <v>1</v>
      </c>
      <c r="C11" s="1" t="s">
        <v>2</v>
      </c>
      <c r="D11" s="1"/>
    </row>
  </sheetData>
  <sheetProtection password="D8BF" sheet="1" objects="1"/>
  <protectedRanges>
    <protectedRange sqref="B11:D11" name="Диапазон1"/>
  </protectedRanges>
  <mergeCells count="6">
    <mergeCell ref="A7:C7"/>
    <mergeCell ref="A8:C8"/>
    <mergeCell ref="A6:C6"/>
    <mergeCell ref="A2:E2"/>
    <mergeCell ref="A3:E3"/>
    <mergeCell ref="A4:E4"/>
  </mergeCells>
  <printOptions/>
  <pageMargins left="1.13" right="0.5905511811023623" top="0.7874015748031497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Normal="75" zoomScaleSheetLayoutView="100" zoomScalePageLayoutView="0" workbookViewId="0" topLeftCell="A26">
      <selection activeCell="H34" sqref="H34"/>
    </sheetView>
  </sheetViews>
  <sheetFormatPr defaultColWidth="0.85546875" defaultRowHeight="15" outlineLevelRow="1"/>
  <cols>
    <col min="1" max="1" width="83.7109375" style="1" customWidth="1"/>
    <col min="2" max="2" width="13.421875" style="1" hidden="1" customWidth="1"/>
    <col min="3" max="3" width="12.00390625" style="1" customWidth="1"/>
    <col min="4" max="4" width="11.7109375" style="1" customWidth="1"/>
    <col min="5" max="5" width="11.421875" style="1" customWidth="1"/>
    <col min="6" max="6" width="12.140625" style="1" customWidth="1"/>
    <col min="7" max="7" width="13.57421875" style="1" hidden="1" customWidth="1"/>
    <col min="8" max="8" width="13.7109375" style="1" customWidth="1"/>
    <col min="9" max="9" width="14.28125" style="50" hidden="1" customWidth="1"/>
    <col min="10" max="23" width="15.140625" style="1" customWidth="1"/>
    <col min="24" max="16384" width="0.85546875" style="1" customWidth="1"/>
  </cols>
  <sheetData>
    <row r="1" spans="1:8" ht="15.75">
      <c r="A1" s="206" t="s">
        <v>140</v>
      </c>
      <c r="B1" s="206"/>
      <c r="C1" s="206"/>
      <c r="D1" s="206"/>
      <c r="E1" s="206"/>
      <c r="F1" s="206"/>
      <c r="G1" s="206"/>
      <c r="H1" s="206"/>
    </row>
    <row r="2" spans="1:9" s="6" customFormat="1" ht="27" customHeight="1">
      <c r="A2" s="211" t="str">
        <f>'Форма 1.1'!C4</f>
        <v>ООО "ПромЭнерго" г. Судогда</v>
      </c>
      <c r="B2" s="211"/>
      <c r="C2" s="211"/>
      <c r="D2" s="211"/>
      <c r="E2" s="211"/>
      <c r="F2" s="211"/>
      <c r="G2" s="211"/>
      <c r="H2" s="211"/>
      <c r="I2" s="51"/>
    </row>
    <row r="3" spans="1:9" s="5" customFormat="1" ht="13.5" customHeight="1">
      <c r="A3" s="196" t="s">
        <v>73</v>
      </c>
      <c r="B3" s="196"/>
      <c r="C3" s="196"/>
      <c r="D3" s="196"/>
      <c r="E3" s="196"/>
      <c r="F3" s="196"/>
      <c r="G3" s="196"/>
      <c r="H3" s="196"/>
      <c r="I3" s="52"/>
    </row>
    <row r="4" spans="1:9" s="5" customFormat="1" ht="13.5" customHeight="1">
      <c r="A4" s="72"/>
      <c r="B4" s="72"/>
      <c r="C4" s="72"/>
      <c r="D4" s="72"/>
      <c r="E4" s="72"/>
      <c r="F4" s="72"/>
      <c r="G4" s="72"/>
      <c r="H4" s="72"/>
      <c r="I4" s="52"/>
    </row>
    <row r="5" ht="9" customHeight="1"/>
    <row r="6" spans="1:9" s="4" customFormat="1" ht="15">
      <c r="A6" s="207" t="s">
        <v>108</v>
      </c>
      <c r="B6" s="208" t="s">
        <v>109</v>
      </c>
      <c r="C6" s="207" t="s">
        <v>72</v>
      </c>
      <c r="D6" s="207"/>
      <c r="E6" s="207" t="s">
        <v>71</v>
      </c>
      <c r="F6" s="207" t="s">
        <v>70</v>
      </c>
      <c r="G6" s="207"/>
      <c r="H6" s="207" t="s">
        <v>34</v>
      </c>
      <c r="I6" s="208" t="s">
        <v>43</v>
      </c>
    </row>
    <row r="7" spans="1:9" s="4" customFormat="1" ht="54" customHeight="1">
      <c r="A7" s="207"/>
      <c r="B7" s="209"/>
      <c r="C7" s="19" t="s">
        <v>69</v>
      </c>
      <c r="D7" s="19" t="s">
        <v>68</v>
      </c>
      <c r="E7" s="207"/>
      <c r="F7" s="207"/>
      <c r="G7" s="207"/>
      <c r="H7" s="207"/>
      <c r="I7" s="210"/>
    </row>
    <row r="8" spans="1:9" s="3" customFormat="1" ht="15">
      <c r="A8" s="18">
        <v>1</v>
      </c>
      <c r="B8" s="18"/>
      <c r="C8" s="18">
        <v>2</v>
      </c>
      <c r="D8" s="18">
        <v>3</v>
      </c>
      <c r="E8" s="18">
        <v>4</v>
      </c>
      <c r="F8" s="212">
        <v>5</v>
      </c>
      <c r="G8" s="212"/>
      <c r="H8" s="18">
        <v>6</v>
      </c>
      <c r="I8" s="18"/>
    </row>
    <row r="9" spans="1:9" ht="45.75" customHeight="1">
      <c r="A9" s="23" t="s">
        <v>67</v>
      </c>
      <c r="B9" s="23"/>
      <c r="C9" s="110" t="s">
        <v>52</v>
      </c>
      <c r="D9" s="110" t="s">
        <v>52</v>
      </c>
      <c r="E9" s="110" t="s">
        <v>52</v>
      </c>
      <c r="F9" s="202" t="s">
        <v>52</v>
      </c>
      <c r="G9" s="202"/>
      <c r="H9" s="110">
        <f>(H11+H12)/2</f>
        <v>2.5</v>
      </c>
      <c r="I9" s="29"/>
    </row>
    <row r="10" spans="1:9" ht="15" customHeight="1">
      <c r="A10" s="24" t="s">
        <v>66</v>
      </c>
      <c r="B10" s="24"/>
      <c r="C10" s="16"/>
      <c r="D10" s="16"/>
      <c r="E10" s="16"/>
      <c r="F10" s="198"/>
      <c r="G10" s="198"/>
      <c r="H10" s="16"/>
      <c r="I10" s="29"/>
    </row>
    <row r="11" spans="1:9" ht="50.25" customHeight="1">
      <c r="A11" s="24" t="s">
        <v>38</v>
      </c>
      <c r="B11" s="29" t="s">
        <v>110</v>
      </c>
      <c r="C11" s="157">
        <v>0</v>
      </c>
      <c r="D11" s="176">
        <v>0</v>
      </c>
      <c r="E11" s="105">
        <f>(IF(AND(D11=0,C11=0),1,IF(AND(D11=0,C11&gt;0),1.2,C11/D11)))</f>
        <v>1</v>
      </c>
      <c r="F11" s="201" t="s">
        <v>58</v>
      </c>
      <c r="G11" s="201"/>
      <c r="H11" s="104">
        <f>IF(E11&lt;80%,3,IF(E11&gt;120%,1,2))</f>
        <v>2</v>
      </c>
      <c r="I11" s="29" t="s">
        <v>44</v>
      </c>
    </row>
    <row r="12" spans="1:9" ht="54.75" customHeight="1">
      <c r="A12" s="24" t="s">
        <v>107</v>
      </c>
      <c r="B12" s="29" t="s">
        <v>111</v>
      </c>
      <c r="C12" s="121">
        <f>SUM(C14:C17)</f>
        <v>2</v>
      </c>
      <c r="D12" s="121">
        <f>SUM(D14:D17)</f>
        <v>5</v>
      </c>
      <c r="E12" s="105">
        <f>(IF(AND(D12=0,C12=0),1,IF(AND(D12=0,C12&gt;0),1.2,C12/D12)))</f>
        <v>0.4</v>
      </c>
      <c r="F12" s="201" t="s">
        <v>58</v>
      </c>
      <c r="G12" s="201"/>
      <c r="H12" s="104">
        <f>IF(E12&lt;80%,3,IF(E12&gt;120%,1,2))</f>
        <v>3</v>
      </c>
      <c r="I12" s="29" t="s">
        <v>44</v>
      </c>
    </row>
    <row r="13" spans="1:9" ht="15" customHeight="1" outlineLevel="1">
      <c r="A13" s="24" t="s">
        <v>65</v>
      </c>
      <c r="B13" s="29"/>
      <c r="C13" s="16"/>
      <c r="D13" s="16"/>
      <c r="E13" s="119"/>
      <c r="F13" s="200"/>
      <c r="G13" s="200"/>
      <c r="H13" s="16"/>
      <c r="I13" s="29"/>
    </row>
    <row r="14" spans="1:9" ht="31.5" customHeight="1" outlineLevel="1">
      <c r="A14" s="24" t="s">
        <v>64</v>
      </c>
      <c r="B14" s="29" t="s">
        <v>111</v>
      </c>
      <c r="C14" s="158">
        <v>1</v>
      </c>
      <c r="D14" s="178">
        <v>4</v>
      </c>
      <c r="E14" s="105">
        <f>(IF(AND(D14=0,C14=0),1,IF(AND(D14=0,C14&gt;0),1.2,C14/D14)))</f>
        <v>0.25</v>
      </c>
      <c r="F14" s="201" t="s">
        <v>58</v>
      </c>
      <c r="G14" s="201"/>
      <c r="H14" s="110" t="s">
        <v>52</v>
      </c>
      <c r="I14" s="54" t="s">
        <v>44</v>
      </c>
    </row>
    <row r="15" spans="1:9" ht="39" customHeight="1" outlineLevel="1">
      <c r="A15" s="24" t="s">
        <v>39</v>
      </c>
      <c r="B15" s="29" t="s">
        <v>111</v>
      </c>
      <c r="C15" s="159">
        <v>0</v>
      </c>
      <c r="D15" s="177">
        <v>0</v>
      </c>
      <c r="E15" s="105">
        <f>(IF(AND(D15=0,C15=0),1,IF(AND(D15=0,C15&gt;0),1.2,C15/D15)))</f>
        <v>1</v>
      </c>
      <c r="F15" s="201" t="s">
        <v>58</v>
      </c>
      <c r="G15" s="201"/>
      <c r="H15" s="110" t="s">
        <v>52</v>
      </c>
      <c r="I15" s="54" t="s">
        <v>44</v>
      </c>
    </row>
    <row r="16" spans="1:9" ht="33" customHeight="1" outlineLevel="1">
      <c r="A16" s="24" t="s">
        <v>63</v>
      </c>
      <c r="B16" s="29" t="s">
        <v>111</v>
      </c>
      <c r="C16" s="158">
        <v>1</v>
      </c>
      <c r="D16" s="178">
        <v>1</v>
      </c>
      <c r="E16" s="105">
        <f>(IF(AND(D16=0,C16=0),1,IF(AND(D16=0,C16&gt;0),1.2,C16/D16)))</f>
        <v>1</v>
      </c>
      <c r="F16" s="201" t="s">
        <v>58</v>
      </c>
      <c r="G16" s="201"/>
      <c r="H16" s="110" t="s">
        <v>52</v>
      </c>
      <c r="I16" s="53" t="s">
        <v>44</v>
      </c>
    </row>
    <row r="17" spans="1:9" ht="45.75" customHeight="1" outlineLevel="1">
      <c r="A17" s="24" t="s">
        <v>62</v>
      </c>
      <c r="B17" s="29" t="s">
        <v>111</v>
      </c>
      <c r="C17" s="158">
        <v>0</v>
      </c>
      <c r="D17" s="178">
        <v>0</v>
      </c>
      <c r="E17" s="105">
        <f>(IF(AND(D17=0,C17=0),1,IF(AND(D17=0,C17&gt;0),1.2,C17/D17)))</f>
        <v>1</v>
      </c>
      <c r="F17" s="201" t="s">
        <v>58</v>
      </c>
      <c r="G17" s="201"/>
      <c r="H17" s="110" t="s">
        <v>52</v>
      </c>
      <c r="I17" s="53" t="s">
        <v>44</v>
      </c>
    </row>
    <row r="18" spans="1:9" ht="10.5" customHeight="1" outlineLevel="1">
      <c r="A18" s="24"/>
      <c r="B18" s="29"/>
      <c r="C18" s="16"/>
      <c r="D18" s="16"/>
      <c r="E18" s="119"/>
      <c r="F18" s="200"/>
      <c r="G18" s="200"/>
      <c r="H18" s="16"/>
      <c r="I18" s="29"/>
    </row>
    <row r="19" spans="1:9" ht="48.75" customHeight="1">
      <c r="A19" s="23" t="s">
        <v>61</v>
      </c>
      <c r="B19" s="29"/>
      <c r="C19" s="110" t="s">
        <v>52</v>
      </c>
      <c r="D19" s="110" t="s">
        <v>52</v>
      </c>
      <c r="E19" s="110" t="s">
        <v>52</v>
      </c>
      <c r="F19" s="202" t="s">
        <v>52</v>
      </c>
      <c r="G19" s="202"/>
      <c r="H19" s="122">
        <f>(H21+H22+H23)/3</f>
        <v>2</v>
      </c>
      <c r="I19" s="53"/>
    </row>
    <row r="20" spans="1:9" ht="15" customHeight="1">
      <c r="A20" s="24" t="s">
        <v>54</v>
      </c>
      <c r="B20" s="29"/>
      <c r="C20" s="16"/>
      <c r="D20" s="16"/>
      <c r="E20" s="119"/>
      <c r="F20" s="198"/>
      <c r="G20" s="198"/>
      <c r="H20" s="16"/>
      <c r="I20" s="29"/>
    </row>
    <row r="21" spans="1:9" ht="35.25" customHeight="1">
      <c r="A21" s="24" t="s">
        <v>48</v>
      </c>
      <c r="B21" s="35" t="s">
        <v>112</v>
      </c>
      <c r="C21" s="160">
        <v>1</v>
      </c>
      <c r="D21" s="178">
        <v>1</v>
      </c>
      <c r="E21" s="105">
        <f>(IF(AND(D21=0,C21=0),1,IF(AND(D21=0,C21&gt;0),1.2,C21/D21)))</f>
        <v>1</v>
      </c>
      <c r="F21" s="201" t="s">
        <v>58</v>
      </c>
      <c r="G21" s="201"/>
      <c r="H21" s="104">
        <f>IF(E21&lt;80%,3,IF(E21&gt;120%,1,2))</f>
        <v>2</v>
      </c>
      <c r="I21" s="29"/>
    </row>
    <row r="22" spans="1:9" ht="48" customHeight="1">
      <c r="A22" s="24" t="s">
        <v>113</v>
      </c>
      <c r="B22" s="35" t="s">
        <v>112</v>
      </c>
      <c r="C22" s="160">
        <v>0</v>
      </c>
      <c r="D22" s="178">
        <v>0</v>
      </c>
      <c r="E22" s="105">
        <f>(IF(AND(D22=0,C22=0),1,IF(AND(D22=0,C22&gt;0),1.2,C22/D22)))</f>
        <v>1</v>
      </c>
      <c r="F22" s="201" t="s">
        <v>58</v>
      </c>
      <c r="G22" s="201"/>
      <c r="H22" s="104">
        <f>IF(E22&lt;80%,3,IF(E22&gt;120%,1,2))</f>
        <v>2</v>
      </c>
      <c r="I22" s="29"/>
    </row>
    <row r="23" spans="1:10" ht="50.25" customHeight="1">
      <c r="A23" s="24" t="s">
        <v>114</v>
      </c>
      <c r="B23" s="35" t="s">
        <v>112</v>
      </c>
      <c r="C23" s="160">
        <v>0</v>
      </c>
      <c r="D23" s="178">
        <v>0</v>
      </c>
      <c r="E23" s="105">
        <f>(IF(AND(D23=0,C23=0),1,IF(AND(D23=0,C23&gt;0),1.2,C23/D23)))</f>
        <v>1</v>
      </c>
      <c r="F23" s="201" t="s">
        <v>58</v>
      </c>
      <c r="G23" s="201"/>
      <c r="H23" s="104">
        <f>IF(E23&lt;80%,3,IF(E23&gt;120%,1,2))</f>
        <v>2</v>
      </c>
      <c r="I23" s="29"/>
      <c r="J23" s="91"/>
    </row>
    <row r="24" spans="1:9" ht="11.25" customHeight="1">
      <c r="A24" s="24"/>
      <c r="B24" s="29"/>
      <c r="C24" s="161"/>
      <c r="D24" s="161"/>
      <c r="E24" s="119"/>
      <c r="F24" s="200"/>
      <c r="G24" s="200"/>
      <c r="H24" s="44"/>
      <c r="I24" s="29"/>
    </row>
    <row r="25" spans="1:9" ht="48" customHeight="1">
      <c r="A25" s="23" t="s">
        <v>60</v>
      </c>
      <c r="B25" s="35" t="s">
        <v>112</v>
      </c>
      <c r="C25" s="160">
        <v>1</v>
      </c>
      <c r="D25" s="178">
        <v>1</v>
      </c>
      <c r="E25" s="105">
        <f>(IF(AND(D25=0,C25=0),1,IF(AND(D25=0,C25&gt;0),1.2,C25/D25)))</f>
        <v>1</v>
      </c>
      <c r="F25" s="202" t="s">
        <v>58</v>
      </c>
      <c r="G25" s="202"/>
      <c r="H25" s="110">
        <f>IF(E25&lt;80%,3,IF(E25&gt;120%,1,2))</f>
        <v>2</v>
      </c>
      <c r="I25" s="29"/>
    </row>
    <row r="26" spans="1:9" ht="60.75" customHeight="1">
      <c r="A26" s="23" t="s">
        <v>59</v>
      </c>
      <c r="B26" s="35" t="s">
        <v>112</v>
      </c>
      <c r="C26" s="160">
        <v>1</v>
      </c>
      <c r="D26" s="178">
        <v>1</v>
      </c>
      <c r="E26" s="105">
        <f>(IF(AND(D26=0,C26=0),1,IF(AND(D26=0,C26&gt;0),1.2,C26/D26)))</f>
        <v>1</v>
      </c>
      <c r="F26" s="202" t="s">
        <v>58</v>
      </c>
      <c r="G26" s="202"/>
      <c r="H26" s="110">
        <f>IF(E26&lt;80%,3,IF(E26&gt;120%,1,2))</f>
        <v>2</v>
      </c>
      <c r="I26" s="29"/>
    </row>
    <row r="27" spans="1:9" ht="46.5" customHeight="1">
      <c r="A27" s="23" t="s">
        <v>57</v>
      </c>
      <c r="B27" s="29"/>
      <c r="C27" s="110" t="s">
        <v>52</v>
      </c>
      <c r="D27" s="110" t="s">
        <v>52</v>
      </c>
      <c r="E27" s="110" t="s">
        <v>52</v>
      </c>
      <c r="F27" s="202" t="s">
        <v>52</v>
      </c>
      <c r="G27" s="202"/>
      <c r="H27" s="110">
        <f>H28</f>
        <v>2</v>
      </c>
      <c r="I27" s="29"/>
    </row>
    <row r="28" spans="1:9" ht="68.25" customHeight="1">
      <c r="A28" s="24" t="s">
        <v>56</v>
      </c>
      <c r="B28" s="29" t="s">
        <v>110</v>
      </c>
      <c r="C28" s="162">
        <v>0</v>
      </c>
      <c r="D28" s="162">
        <v>0</v>
      </c>
      <c r="E28" s="105">
        <f>(IF(AND(D28=0,C28=0),1,IF(AND(D28=0,C28&gt;0),1.2,C28/D28)))</f>
        <v>1</v>
      </c>
      <c r="F28" s="202" t="s">
        <v>53</v>
      </c>
      <c r="G28" s="202"/>
      <c r="H28" s="104">
        <f>IF(E28&lt;80%,1,IF(E28&gt;120%,3,2))</f>
        <v>2</v>
      </c>
      <c r="I28" s="29" t="s">
        <v>49</v>
      </c>
    </row>
    <row r="29" spans="1:9" ht="61.5" customHeight="1">
      <c r="A29" s="23" t="s">
        <v>55</v>
      </c>
      <c r="B29" s="115"/>
      <c r="C29" s="110" t="s">
        <v>52</v>
      </c>
      <c r="D29" s="110" t="s">
        <v>52</v>
      </c>
      <c r="E29" s="110" t="s">
        <v>52</v>
      </c>
      <c r="F29" s="202" t="s">
        <v>52</v>
      </c>
      <c r="G29" s="202"/>
      <c r="H29" s="110">
        <f>(H31+H32)/2</f>
        <v>2</v>
      </c>
      <c r="I29" s="29"/>
    </row>
    <row r="30" spans="1:9" ht="15" customHeight="1">
      <c r="A30" s="24" t="s">
        <v>54</v>
      </c>
      <c r="B30" s="29"/>
      <c r="C30" s="16"/>
      <c r="D30" s="16"/>
      <c r="E30" s="119"/>
      <c r="F30" s="198"/>
      <c r="G30" s="198"/>
      <c r="H30" s="16"/>
      <c r="I30" s="29"/>
    </row>
    <row r="31" spans="1:9" ht="45.75" customHeight="1">
      <c r="A31" s="24" t="s">
        <v>4</v>
      </c>
      <c r="B31" s="29" t="s">
        <v>110</v>
      </c>
      <c r="C31" s="162">
        <v>0</v>
      </c>
      <c r="D31" s="162">
        <v>0</v>
      </c>
      <c r="E31" s="105">
        <f>(IF(AND(D31=0,C31=0),1,IF(AND(D31=0,C31&gt;0),1.2,C31/D31)))</f>
        <v>1</v>
      </c>
      <c r="F31" s="202" t="s">
        <v>53</v>
      </c>
      <c r="G31" s="202"/>
      <c r="H31" s="104">
        <f>IF(E31&lt;80%,1,IF(E31&gt;120%,3,2))</f>
        <v>2</v>
      </c>
      <c r="I31" s="29" t="s">
        <v>49</v>
      </c>
    </row>
    <row r="32" spans="1:9" ht="74.25" customHeight="1">
      <c r="A32" s="24" t="s">
        <v>5</v>
      </c>
      <c r="B32" s="29" t="s">
        <v>110</v>
      </c>
      <c r="C32" s="163">
        <v>0</v>
      </c>
      <c r="D32" s="163">
        <v>0</v>
      </c>
      <c r="E32" s="105">
        <f>(IF(AND(D32=0,C32=0),1,IF(AND(D32=0,C32&gt;0),1.2,C32/D32)))</f>
        <v>1</v>
      </c>
      <c r="F32" s="202" t="s">
        <v>53</v>
      </c>
      <c r="G32" s="202"/>
      <c r="H32" s="104">
        <f>IF(E32&lt;80%,1,IF(E32&gt;120%,3,2))</f>
        <v>2</v>
      </c>
      <c r="I32" s="29" t="s">
        <v>49</v>
      </c>
    </row>
    <row r="33" spans="1:9" ht="16.5" customHeight="1">
      <c r="A33" s="24"/>
      <c r="B33" s="29"/>
      <c r="C33" s="16"/>
      <c r="D33" s="16"/>
      <c r="E33" s="41"/>
      <c r="F33" s="198"/>
      <c r="G33" s="198"/>
      <c r="H33" s="16"/>
      <c r="I33" s="29"/>
    </row>
    <row r="34" spans="1:9" ht="29.25" customHeight="1">
      <c r="A34" s="25" t="s">
        <v>97</v>
      </c>
      <c r="B34" s="30" t="s">
        <v>52</v>
      </c>
      <c r="C34" s="17" t="s">
        <v>52</v>
      </c>
      <c r="D34" s="17" t="s">
        <v>52</v>
      </c>
      <c r="E34" s="17" t="s">
        <v>52</v>
      </c>
      <c r="F34" s="199" t="s">
        <v>52</v>
      </c>
      <c r="G34" s="199"/>
      <c r="H34" s="123">
        <f>(H9+H19+H25+H26+H27+H29)/6</f>
        <v>2.0833333333333335</v>
      </c>
      <c r="I34" s="29"/>
    </row>
    <row r="35" spans="1:9" ht="29.25" customHeight="1">
      <c r="A35" s="75"/>
      <c r="B35" s="76"/>
      <c r="C35" s="77"/>
      <c r="D35" s="77"/>
      <c r="E35" s="77"/>
      <c r="F35" s="77"/>
      <c r="G35" s="77"/>
      <c r="H35" s="78"/>
      <c r="I35" s="79"/>
    </row>
    <row r="36" spans="1:9" ht="29.25" customHeight="1">
      <c r="A36" s="168" t="s">
        <v>3</v>
      </c>
      <c r="B36" s="168"/>
      <c r="C36" s="203" t="s">
        <v>2</v>
      </c>
      <c r="D36" s="203"/>
      <c r="E36" s="203"/>
      <c r="F36" s="169"/>
      <c r="G36" s="169"/>
      <c r="H36" s="170"/>
      <c r="I36" s="79"/>
    </row>
    <row r="37" spans="1:9" ht="29.25" customHeight="1">
      <c r="A37" s="75"/>
      <c r="B37" s="76"/>
      <c r="C37" s="77"/>
      <c r="D37" s="77"/>
      <c r="E37" s="77"/>
      <c r="F37" s="77"/>
      <c r="G37" s="77"/>
      <c r="H37" s="78"/>
      <c r="I37" s="79"/>
    </row>
    <row r="39" spans="1:8" ht="15">
      <c r="A39" s="2"/>
      <c r="B39" s="2"/>
      <c r="C39" s="205"/>
      <c r="D39" s="205"/>
      <c r="E39" s="205"/>
      <c r="F39" s="204"/>
      <c r="G39" s="204"/>
      <c r="H39" s="204"/>
    </row>
    <row r="40" spans="1:8" ht="15">
      <c r="A40" s="2"/>
      <c r="B40" s="2"/>
      <c r="C40" s="2"/>
      <c r="D40" s="2"/>
      <c r="E40" s="2"/>
      <c r="F40" s="68"/>
      <c r="G40" s="68"/>
      <c r="H40" s="68"/>
    </row>
    <row r="41" spans="6:8" ht="15">
      <c r="F41" s="197"/>
      <c r="G41" s="197"/>
      <c r="H41" s="197"/>
    </row>
  </sheetData>
  <sheetProtection/>
  <protectedRanges>
    <protectedRange sqref="H31:H32 C11 C14:C17 C21:C23 H21:H23 C25:C26 H25:H26 C28 H28 C31:C32 H11:H12" name="Диапазон1"/>
  </protectedRanges>
  <mergeCells count="41">
    <mergeCell ref="F11:G11"/>
    <mergeCell ref="F17:G17"/>
    <mergeCell ref="F16:G16"/>
    <mergeCell ref="F12:G12"/>
    <mergeCell ref="F13:G13"/>
    <mergeCell ref="E6:E7"/>
    <mergeCell ref="F6:G7"/>
    <mergeCell ref="F14:G14"/>
    <mergeCell ref="F8:G8"/>
    <mergeCell ref="F9:G9"/>
    <mergeCell ref="F10:G10"/>
    <mergeCell ref="A1:H1"/>
    <mergeCell ref="A6:A7"/>
    <mergeCell ref="H6:H7"/>
    <mergeCell ref="B6:B7"/>
    <mergeCell ref="C6:D6"/>
    <mergeCell ref="I6:I7"/>
    <mergeCell ref="A2:H2"/>
    <mergeCell ref="A3:H3"/>
    <mergeCell ref="C36:E36"/>
    <mergeCell ref="F39:H39"/>
    <mergeCell ref="C39:E39"/>
    <mergeCell ref="F30:G30"/>
    <mergeCell ref="F31:G31"/>
    <mergeCell ref="F32:G32"/>
    <mergeCell ref="F19:G19"/>
    <mergeCell ref="F27:G27"/>
    <mergeCell ref="F28:G28"/>
    <mergeCell ref="F29:G29"/>
    <mergeCell ref="F21:G21"/>
    <mergeCell ref="F20:G20"/>
    <mergeCell ref="F41:H41"/>
    <mergeCell ref="F33:G33"/>
    <mergeCell ref="F34:G34"/>
    <mergeCell ref="F18:G18"/>
    <mergeCell ref="F15:G15"/>
    <mergeCell ref="F26:G26"/>
    <mergeCell ref="F23:G23"/>
    <mergeCell ref="F25:G25"/>
    <mergeCell ref="F24:G24"/>
    <mergeCell ref="F22:G22"/>
  </mergeCells>
  <printOptions/>
  <pageMargins left="0.7874015748031497" right="0.22" top="0.25" bottom="0.3937007874015748" header="0.1968503937007874" footer="0.1968503937007874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view="pageBreakPreview" zoomScale="85" zoomScaleNormal="75" zoomScaleSheetLayoutView="85" zoomScalePageLayoutView="0" workbookViewId="0" topLeftCell="A22">
      <selection activeCell="D35" sqref="D35"/>
    </sheetView>
  </sheetViews>
  <sheetFormatPr defaultColWidth="0.85546875" defaultRowHeight="15"/>
  <cols>
    <col min="1" max="1" width="0.85546875" style="1" customWidth="1"/>
    <col min="2" max="2" width="103.140625" style="1" customWidth="1"/>
    <col min="3" max="3" width="12.57421875" style="1" hidden="1" customWidth="1"/>
    <col min="4" max="4" width="11.28125" style="1" customWidth="1"/>
    <col min="5" max="5" width="10.57421875" style="1" customWidth="1"/>
    <col min="6" max="6" width="14.140625" style="1" customWidth="1"/>
    <col min="7" max="7" width="12.140625" style="1" customWidth="1"/>
    <col min="8" max="8" width="14.8515625" style="1" customWidth="1"/>
    <col min="9" max="9" width="15.28125" style="1" hidden="1" customWidth="1"/>
    <col min="10" max="38" width="15.140625" style="1" customWidth="1"/>
    <col min="39" max="16384" width="0.85546875" style="1" customWidth="1"/>
  </cols>
  <sheetData>
    <row r="2" ht="12" customHeight="1"/>
    <row r="3" spans="1:8" ht="15.75">
      <c r="A3" s="215" t="s">
        <v>146</v>
      </c>
      <c r="B3" s="215"/>
      <c r="C3" s="215"/>
      <c r="D3" s="215"/>
      <c r="E3" s="215"/>
      <c r="F3" s="215"/>
      <c r="G3" s="215"/>
      <c r="H3" s="215"/>
    </row>
    <row r="4" spans="2:9" s="6" customFormat="1" ht="16.5" customHeight="1">
      <c r="B4" s="211" t="str">
        <f>'Форма 1.1'!C4</f>
        <v>ООО "ПромЭнерго" г. Судогда</v>
      </c>
      <c r="C4" s="211"/>
      <c r="D4" s="211"/>
      <c r="E4" s="211"/>
      <c r="F4" s="211"/>
      <c r="G4" s="211"/>
      <c r="H4" s="211"/>
      <c r="I4" s="211"/>
    </row>
    <row r="5" spans="2:9" s="5" customFormat="1" ht="13.5" customHeight="1">
      <c r="B5" s="196" t="s">
        <v>73</v>
      </c>
      <c r="C5" s="196"/>
      <c r="D5" s="196"/>
      <c r="E5" s="196"/>
      <c r="F5" s="196"/>
      <c r="G5" s="196"/>
      <c r="H5" s="196"/>
      <c r="I5" s="196"/>
    </row>
    <row r="6" ht="19.5" customHeight="1"/>
    <row r="7" spans="1:9" s="4" customFormat="1" ht="15">
      <c r="A7" s="207" t="s">
        <v>87</v>
      </c>
      <c r="B7" s="207"/>
      <c r="C7" s="208" t="s">
        <v>109</v>
      </c>
      <c r="D7" s="216" t="s">
        <v>72</v>
      </c>
      <c r="E7" s="217"/>
      <c r="F7" s="213" t="s">
        <v>71</v>
      </c>
      <c r="G7" s="213" t="s">
        <v>70</v>
      </c>
      <c r="H7" s="207" t="s">
        <v>34</v>
      </c>
      <c r="I7" s="208" t="s">
        <v>43</v>
      </c>
    </row>
    <row r="8" spans="1:9" s="4" customFormat="1" ht="72" customHeight="1">
      <c r="A8" s="207"/>
      <c r="B8" s="207"/>
      <c r="C8" s="209"/>
      <c r="D8" s="21" t="s">
        <v>69</v>
      </c>
      <c r="E8" s="21" t="s">
        <v>68</v>
      </c>
      <c r="F8" s="214"/>
      <c r="G8" s="214"/>
      <c r="H8" s="207"/>
      <c r="I8" s="210"/>
    </row>
    <row r="9" spans="1:9" s="3" customFormat="1" ht="15">
      <c r="A9" s="212">
        <v>1</v>
      </c>
      <c r="B9" s="212"/>
      <c r="C9" s="18"/>
      <c r="D9" s="22">
        <v>2</v>
      </c>
      <c r="E9" s="22">
        <v>3</v>
      </c>
      <c r="F9" s="22">
        <v>4</v>
      </c>
      <c r="G9" s="22">
        <v>5</v>
      </c>
      <c r="H9" s="18">
        <v>6</v>
      </c>
      <c r="I9" s="48"/>
    </row>
    <row r="10" spans="1:9" ht="75" customHeight="1">
      <c r="A10" s="23"/>
      <c r="B10" s="23" t="s">
        <v>86</v>
      </c>
      <c r="C10" s="29"/>
      <c r="D10" s="112" t="s">
        <v>52</v>
      </c>
      <c r="E10" s="112" t="s">
        <v>52</v>
      </c>
      <c r="F10" s="112" t="s">
        <v>52</v>
      </c>
      <c r="G10" s="112" t="s">
        <v>52</v>
      </c>
      <c r="H10" s="110">
        <f>(H12+H13)/2</f>
        <v>1</v>
      </c>
      <c r="I10" s="29"/>
    </row>
    <row r="11" spans="1:9" ht="15">
      <c r="A11" s="31"/>
      <c r="B11" s="24" t="s">
        <v>66</v>
      </c>
      <c r="C11" s="29"/>
      <c r="D11" s="20"/>
      <c r="E11" s="20"/>
      <c r="F11" s="20"/>
      <c r="G11" s="20"/>
      <c r="H11" s="16"/>
      <c r="I11" s="29"/>
    </row>
    <row r="12" spans="1:9" ht="60">
      <c r="A12" s="31"/>
      <c r="B12" s="24" t="s">
        <v>6</v>
      </c>
      <c r="C12" s="19" t="s">
        <v>21</v>
      </c>
      <c r="D12" s="164">
        <v>5</v>
      </c>
      <c r="E12" s="164">
        <v>10</v>
      </c>
      <c r="F12" s="117">
        <f>(IF(AND(E12=0,D12=0),1,IF(AND(E12=0,D12&gt;0),1.2,D12/E12)))</f>
        <v>0.5</v>
      </c>
      <c r="G12" s="109" t="s">
        <v>53</v>
      </c>
      <c r="H12" s="104">
        <f>IF(F12&lt;80%,1,IF(F12&gt;120%,3,2))</f>
        <v>1</v>
      </c>
      <c r="I12" s="29" t="s">
        <v>45</v>
      </c>
    </row>
    <row r="13" spans="1:9" ht="60">
      <c r="A13" s="31"/>
      <c r="B13" s="24" t="s">
        <v>7</v>
      </c>
      <c r="C13" s="19" t="s">
        <v>21</v>
      </c>
      <c r="D13" s="164">
        <v>5</v>
      </c>
      <c r="E13" s="164">
        <v>10</v>
      </c>
      <c r="F13" s="117">
        <f>(IF(AND(E13=0,D13=0),1,IF(AND(E13=0,D13&gt;0),1.2,D13/E13)))</f>
        <v>0.5</v>
      </c>
      <c r="G13" s="109" t="s">
        <v>53</v>
      </c>
      <c r="H13" s="104">
        <f>IF(F13&lt;80%,1,IF(F13&gt;120%,3,2))</f>
        <v>1</v>
      </c>
      <c r="I13" s="29" t="s">
        <v>45</v>
      </c>
    </row>
    <row r="14" spans="1:9" ht="33.75" customHeight="1">
      <c r="A14" s="31"/>
      <c r="B14" s="56" t="s">
        <v>85</v>
      </c>
      <c r="C14" s="57"/>
      <c r="D14" s="107" t="s">
        <v>52</v>
      </c>
      <c r="E14" s="107" t="s">
        <v>52</v>
      </c>
      <c r="F14" s="107" t="s">
        <v>52</v>
      </c>
      <c r="G14" s="107" t="s">
        <v>52</v>
      </c>
      <c r="H14" s="108">
        <f>(H16+H17+H20)/3</f>
        <v>0.4166666666666667</v>
      </c>
      <c r="I14" s="219" t="s">
        <v>42</v>
      </c>
    </row>
    <row r="15" spans="1:9" ht="15">
      <c r="A15" s="31"/>
      <c r="B15" s="58" t="s">
        <v>54</v>
      </c>
      <c r="C15" s="57"/>
      <c r="D15" s="59"/>
      <c r="E15" s="59"/>
      <c r="F15" s="67"/>
      <c r="G15" s="59"/>
      <c r="H15" s="46"/>
      <c r="I15" s="219"/>
    </row>
    <row r="16" spans="1:9" ht="30">
      <c r="A16" s="31"/>
      <c r="B16" s="58" t="s">
        <v>8</v>
      </c>
      <c r="C16" s="60" t="s">
        <v>21</v>
      </c>
      <c r="D16" s="164">
        <v>0</v>
      </c>
      <c r="E16" s="164">
        <v>10</v>
      </c>
      <c r="F16" s="117">
        <f aca="true" t="shared" si="0" ref="F16:F26">(IF(AND(E16=0,D16=0),1,IF(AND(E16=0,D16&gt;0),1.2,D16/E16)))</f>
        <v>0</v>
      </c>
      <c r="G16" s="109" t="s">
        <v>53</v>
      </c>
      <c r="H16" s="104">
        <f>IF(F16&lt;80%,0.25,IF(F16&gt;120%,0.75,0.5))</f>
        <v>0.25</v>
      </c>
      <c r="I16" s="219"/>
    </row>
    <row r="17" spans="1:9" ht="30">
      <c r="A17" s="31"/>
      <c r="B17" s="58" t="s">
        <v>9</v>
      </c>
      <c r="C17" s="60" t="s">
        <v>21</v>
      </c>
      <c r="D17" s="106">
        <f>(D18+D19)/2</f>
        <v>5</v>
      </c>
      <c r="E17" s="106">
        <f>(E18+E19)/2</f>
        <v>5</v>
      </c>
      <c r="F17" s="117">
        <f t="shared" si="0"/>
        <v>1</v>
      </c>
      <c r="G17" s="109" t="s">
        <v>53</v>
      </c>
      <c r="H17" s="104">
        <f>IF(F17&lt;80%,0.25,IF(F17&gt;120%,0.75,0.5))</f>
        <v>0.5</v>
      </c>
      <c r="I17" s="219"/>
    </row>
    <row r="18" spans="1:9" ht="30">
      <c r="A18" s="31"/>
      <c r="B18" s="58" t="s">
        <v>84</v>
      </c>
      <c r="C18" s="60" t="s">
        <v>21</v>
      </c>
      <c r="D18" s="165">
        <v>10</v>
      </c>
      <c r="E18" s="165">
        <v>10</v>
      </c>
      <c r="F18" s="117">
        <f t="shared" si="0"/>
        <v>1</v>
      </c>
      <c r="G18" s="107" t="s">
        <v>52</v>
      </c>
      <c r="H18" s="110" t="s">
        <v>52</v>
      </c>
      <c r="I18" s="219"/>
    </row>
    <row r="19" spans="1:9" ht="15">
      <c r="A19" s="31"/>
      <c r="B19" s="58" t="s">
        <v>83</v>
      </c>
      <c r="C19" s="60" t="s">
        <v>21</v>
      </c>
      <c r="D19" s="165">
        <v>0</v>
      </c>
      <c r="E19" s="165">
        <v>0</v>
      </c>
      <c r="F19" s="117">
        <f t="shared" si="0"/>
        <v>1</v>
      </c>
      <c r="G19" s="107" t="s">
        <v>52</v>
      </c>
      <c r="H19" s="110" t="s">
        <v>52</v>
      </c>
      <c r="I19" s="219"/>
    </row>
    <row r="20" spans="1:9" ht="60">
      <c r="A20" s="31"/>
      <c r="B20" s="58" t="s">
        <v>10</v>
      </c>
      <c r="C20" s="60" t="s">
        <v>110</v>
      </c>
      <c r="D20" s="163">
        <v>0</v>
      </c>
      <c r="E20" s="163">
        <v>0</v>
      </c>
      <c r="F20" s="117">
        <f t="shared" si="0"/>
        <v>1</v>
      </c>
      <c r="G20" s="109" t="s">
        <v>53</v>
      </c>
      <c r="H20" s="104">
        <f>IF(F20&lt;80%,0.25,IF(F20&gt;120%,0.75,0.5))</f>
        <v>0.5</v>
      </c>
      <c r="I20" s="219"/>
    </row>
    <row r="21" spans="1:9" ht="41.25" customHeight="1">
      <c r="A21" s="31"/>
      <c r="B21" s="23" t="s">
        <v>82</v>
      </c>
      <c r="C21" s="19"/>
      <c r="D21" s="107" t="s">
        <v>52</v>
      </c>
      <c r="E21" s="107" t="s">
        <v>52</v>
      </c>
      <c r="F21" s="107" t="s">
        <v>52</v>
      </c>
      <c r="G21" s="107" t="s">
        <v>52</v>
      </c>
      <c r="H21" s="110">
        <f>H22</f>
        <v>0.2</v>
      </c>
      <c r="I21" s="29"/>
    </row>
    <row r="22" spans="1:9" ht="75">
      <c r="A22" s="31"/>
      <c r="B22" s="24" t="s">
        <v>81</v>
      </c>
      <c r="C22" s="19" t="s">
        <v>110</v>
      </c>
      <c r="D22" s="163">
        <v>0</v>
      </c>
      <c r="E22" s="163">
        <v>0</v>
      </c>
      <c r="F22" s="117">
        <f t="shared" si="0"/>
        <v>1</v>
      </c>
      <c r="G22" s="107" t="s">
        <v>53</v>
      </c>
      <c r="H22" s="104">
        <f>IF(F22&lt;80%,0.1,IF(F22&gt;120%,0.3,0.2))</f>
        <v>0.2</v>
      </c>
      <c r="I22" s="29" t="s">
        <v>50</v>
      </c>
    </row>
    <row r="23" spans="1:9" ht="38.25" customHeight="1">
      <c r="A23" s="31"/>
      <c r="B23" s="23" t="s">
        <v>80</v>
      </c>
      <c r="C23" s="19"/>
      <c r="D23" s="107" t="s">
        <v>52</v>
      </c>
      <c r="E23" s="107" t="s">
        <v>52</v>
      </c>
      <c r="F23" s="107" t="s">
        <v>52</v>
      </c>
      <c r="G23" s="107" t="s">
        <v>52</v>
      </c>
      <c r="H23" s="110">
        <f>H24</f>
        <v>0.2</v>
      </c>
      <c r="I23" s="29"/>
    </row>
    <row r="24" spans="1:9" ht="60">
      <c r="A24" s="31"/>
      <c r="B24" s="24" t="s">
        <v>79</v>
      </c>
      <c r="C24" s="19" t="s">
        <v>110</v>
      </c>
      <c r="D24" s="163">
        <v>0</v>
      </c>
      <c r="E24" s="163">
        <v>0</v>
      </c>
      <c r="F24" s="117">
        <f t="shared" si="0"/>
        <v>1</v>
      </c>
      <c r="G24" s="107" t="s">
        <v>53</v>
      </c>
      <c r="H24" s="104">
        <f>IF(F24&lt;80%,0.1,IF(F24&gt;120%,0.3,0.2))</f>
        <v>0.2</v>
      </c>
      <c r="I24" s="29" t="s">
        <v>45</v>
      </c>
    </row>
    <row r="25" spans="1:9" ht="29.25">
      <c r="A25" s="31"/>
      <c r="B25" s="23" t="s">
        <v>78</v>
      </c>
      <c r="C25" s="19"/>
      <c r="D25" s="107" t="s">
        <v>52</v>
      </c>
      <c r="E25" s="107" t="s">
        <v>52</v>
      </c>
      <c r="F25" s="107" t="s">
        <v>52</v>
      </c>
      <c r="G25" s="107" t="s">
        <v>52</v>
      </c>
      <c r="H25" s="110">
        <f>H26</f>
        <v>0.5</v>
      </c>
      <c r="I25" s="29"/>
    </row>
    <row r="26" spans="1:9" ht="60">
      <c r="A26" s="31"/>
      <c r="B26" s="24" t="s">
        <v>77</v>
      </c>
      <c r="C26" s="19" t="s">
        <v>110</v>
      </c>
      <c r="D26" s="163">
        <v>0</v>
      </c>
      <c r="E26" s="163">
        <v>0</v>
      </c>
      <c r="F26" s="117">
        <f t="shared" si="0"/>
        <v>1</v>
      </c>
      <c r="G26" s="107" t="s">
        <v>53</v>
      </c>
      <c r="H26" s="104">
        <f>IF(F26&lt;80%,0.25,IF(F26&gt;120%,0.75,0.5))</f>
        <v>0.5</v>
      </c>
      <c r="I26" s="29" t="s">
        <v>45</v>
      </c>
    </row>
    <row r="27" spans="1:9" ht="39" customHeight="1">
      <c r="A27" s="31"/>
      <c r="B27" s="23" t="s">
        <v>76</v>
      </c>
      <c r="C27" s="29"/>
      <c r="D27" s="107" t="s">
        <v>52</v>
      </c>
      <c r="E27" s="107" t="str">
        <f>D27</f>
        <v>-</v>
      </c>
      <c r="F27" s="111" t="str">
        <f>E27</f>
        <v>-</v>
      </c>
      <c r="G27" s="107" t="s">
        <v>52</v>
      </c>
      <c r="H27" s="110">
        <f>(H29+H30)/2</f>
        <v>0.5</v>
      </c>
      <c r="I27" s="29"/>
    </row>
    <row r="28" spans="1:9" ht="15">
      <c r="A28" s="31"/>
      <c r="B28" s="24" t="s">
        <v>54</v>
      </c>
      <c r="C28" s="29"/>
      <c r="D28" s="47"/>
      <c r="E28" s="47"/>
      <c r="F28" s="67"/>
      <c r="G28" s="20"/>
      <c r="H28" s="16"/>
      <c r="I28" s="29"/>
    </row>
    <row r="29" spans="1:9" ht="38.25">
      <c r="A29" s="31"/>
      <c r="B29" s="24" t="s">
        <v>11</v>
      </c>
      <c r="C29" s="28" t="s">
        <v>112</v>
      </c>
      <c r="D29" s="164">
        <v>1</v>
      </c>
      <c r="E29" s="179">
        <v>1</v>
      </c>
      <c r="F29" s="117">
        <f>(IF(AND(E29=0,D29=0),1,IF(AND(E29=0,D29&gt;0),1.2,D29/E29)))</f>
        <v>1</v>
      </c>
      <c r="G29" s="109" t="s">
        <v>58</v>
      </c>
      <c r="H29" s="104">
        <f>IF(F29&lt;80%,0.75,IF(F29&gt;120%,0.25,0.5))</f>
        <v>0.5</v>
      </c>
      <c r="I29" s="29"/>
    </row>
    <row r="30" spans="1:9" ht="60">
      <c r="A30" s="31"/>
      <c r="B30" s="24" t="s">
        <v>12</v>
      </c>
      <c r="C30" s="19" t="s">
        <v>110</v>
      </c>
      <c r="D30" s="163">
        <v>0</v>
      </c>
      <c r="E30" s="163">
        <v>0</v>
      </c>
      <c r="F30" s="117">
        <f>(IF(AND(E30=0,D30=0),1,IF(AND(E30=0,D30&gt;0),1.2,D30/E30)))</f>
        <v>1</v>
      </c>
      <c r="G30" s="109" t="s">
        <v>53</v>
      </c>
      <c r="H30" s="104">
        <f>IF(F30&lt;80%,0.25,IF(F30&gt;120%,0.75,0.5))</f>
        <v>0.5</v>
      </c>
      <c r="I30" s="29" t="s">
        <v>50</v>
      </c>
    </row>
    <row r="31" spans="1:9" ht="39.75" customHeight="1">
      <c r="A31" s="31"/>
      <c r="B31" s="23" t="s">
        <v>75</v>
      </c>
      <c r="C31" s="19"/>
      <c r="D31" s="163">
        <v>0</v>
      </c>
      <c r="E31" s="163">
        <v>0</v>
      </c>
      <c r="F31" s="117">
        <f>(IF(AND(E31=0,D31=0),1,IF(AND(E31=0,D31&gt;0),1.2,D31/E31)))</f>
        <v>1</v>
      </c>
      <c r="G31" s="107" t="s">
        <v>53</v>
      </c>
      <c r="H31" s="110">
        <f>H32</f>
        <v>0.2</v>
      </c>
      <c r="I31" s="29"/>
    </row>
    <row r="32" spans="1:9" ht="60">
      <c r="A32" s="31"/>
      <c r="B32" s="24" t="s">
        <v>74</v>
      </c>
      <c r="C32" s="19" t="s">
        <v>110</v>
      </c>
      <c r="D32" s="163">
        <v>0</v>
      </c>
      <c r="E32" s="163">
        <v>0</v>
      </c>
      <c r="F32" s="117">
        <f>(IF(AND(E32=0,D32=0),1,IF(AND(E32=0,D32&gt;0),1.2,D32/E32)))</f>
        <v>1</v>
      </c>
      <c r="G32" s="107" t="s">
        <v>53</v>
      </c>
      <c r="H32" s="104">
        <f>IF(F32&lt;80%,0.1,IF(F32&gt;120%,0.3,0.2))</f>
        <v>0.2</v>
      </c>
      <c r="I32" s="29" t="s">
        <v>45</v>
      </c>
    </row>
    <row r="33" spans="1:9" ht="15">
      <c r="A33" s="31"/>
      <c r="B33" s="24"/>
      <c r="C33" s="115"/>
      <c r="D33" s="47"/>
      <c r="E33" s="47"/>
      <c r="F33" s="63"/>
      <c r="G33" s="47"/>
      <c r="H33" s="44"/>
      <c r="I33" s="29"/>
    </row>
    <row r="34" spans="1:9" ht="31.5">
      <c r="A34" s="31"/>
      <c r="B34" s="25" t="s">
        <v>98</v>
      </c>
      <c r="C34" s="124" t="s">
        <v>52</v>
      </c>
      <c r="D34" s="113" t="s">
        <v>52</v>
      </c>
      <c r="E34" s="113" t="s">
        <v>52</v>
      </c>
      <c r="F34" s="118" t="s">
        <v>52</v>
      </c>
      <c r="G34" s="113" t="s">
        <v>52</v>
      </c>
      <c r="H34" s="114">
        <f>(H10+H14+H21+H23+H25+H27+H31)/7</f>
        <v>0.4309523809523809</v>
      </c>
      <c r="I34" s="29"/>
    </row>
    <row r="38" spans="2:9" ht="15">
      <c r="B38" s="2"/>
      <c r="C38" s="2"/>
      <c r="D38" s="205"/>
      <c r="E38" s="205"/>
      <c r="F38" s="205"/>
      <c r="G38" s="204"/>
      <c r="H38" s="204"/>
      <c r="I38" s="204"/>
    </row>
    <row r="39" spans="2:9" ht="15">
      <c r="B39" s="2"/>
      <c r="C39" s="2"/>
      <c r="D39" s="2"/>
      <c r="E39" s="2"/>
      <c r="F39" s="2"/>
      <c r="G39" s="68"/>
      <c r="H39" s="68"/>
      <c r="I39" s="68"/>
    </row>
    <row r="40" spans="2:9" ht="15.75">
      <c r="B40" s="168" t="s">
        <v>3</v>
      </c>
      <c r="C40" s="172"/>
      <c r="D40" s="203" t="s">
        <v>2</v>
      </c>
      <c r="E40" s="203"/>
      <c r="F40" s="203"/>
      <c r="G40" s="218"/>
      <c r="H40" s="218"/>
      <c r="I40" s="218"/>
    </row>
  </sheetData>
  <sheetProtection/>
  <protectedRanges>
    <protectedRange sqref="D12:D13 H12:H13 D16 H16:H17 H20 H22 D18:D20 H24 H26 D29:D32 H29:H30 H32 B40 D40:F40 B4:I4 D22 D24 D26" name="Диапазон1"/>
  </protectedRanges>
  <mergeCells count="16">
    <mergeCell ref="D40:F40"/>
    <mergeCell ref="G40:I40"/>
    <mergeCell ref="A9:B9"/>
    <mergeCell ref="I14:I20"/>
    <mergeCell ref="G38:I38"/>
    <mergeCell ref="D38:F38"/>
    <mergeCell ref="F7:F8"/>
    <mergeCell ref="C7:C8"/>
    <mergeCell ref="A3:H3"/>
    <mergeCell ref="G7:G8"/>
    <mergeCell ref="H7:H8"/>
    <mergeCell ref="A7:B8"/>
    <mergeCell ref="D7:E7"/>
    <mergeCell ref="B4:I4"/>
    <mergeCell ref="B5:I5"/>
    <mergeCell ref="I7:I8"/>
  </mergeCells>
  <printOptions/>
  <pageMargins left="0.7874015748031497" right="0.31496062992125984" top="0.1968503937007874" bottom="0.3937007874015748" header="0.1968503937007874" footer="0.1968503937007874"/>
  <pageSetup fitToHeight="1" fitToWidth="1" horizontalDpi="600" verticalDpi="600" orientation="portrait" paperSize="9" scale="55" r:id="rId1"/>
  <colBreaks count="1" manualBreakCount="1">
    <brk id="8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4"/>
  <sheetViews>
    <sheetView view="pageBreakPreview" zoomScaleNormal="75" zoomScaleSheetLayoutView="100" zoomScalePageLayoutView="0" workbookViewId="0" topLeftCell="A24">
      <selection activeCell="C32" sqref="C32"/>
    </sheetView>
  </sheetViews>
  <sheetFormatPr defaultColWidth="0.85546875" defaultRowHeight="15"/>
  <cols>
    <col min="1" max="1" width="87.421875" style="1" customWidth="1"/>
    <col min="2" max="2" width="12.7109375" style="1" hidden="1" customWidth="1"/>
    <col min="3" max="3" width="12.00390625" style="1" customWidth="1"/>
    <col min="4" max="4" width="11.7109375" style="1" customWidth="1"/>
    <col min="5" max="5" width="11.57421875" style="1" customWidth="1"/>
    <col min="6" max="6" width="12.28125" style="1" customWidth="1"/>
    <col min="7" max="7" width="4.421875" style="1" hidden="1" customWidth="1"/>
    <col min="8" max="8" width="13.421875" style="1" customWidth="1"/>
    <col min="9" max="9" width="14.7109375" style="1" hidden="1" customWidth="1"/>
    <col min="10" max="37" width="15.140625" style="1" customWidth="1"/>
    <col min="38" max="16384" width="0.85546875" style="1" customWidth="1"/>
  </cols>
  <sheetData>
    <row r="2" ht="12" customHeight="1"/>
    <row r="3" spans="1:8" ht="15.75" customHeight="1">
      <c r="A3" s="215" t="s">
        <v>147</v>
      </c>
      <c r="B3" s="215"/>
      <c r="C3" s="215"/>
      <c r="D3" s="215"/>
      <c r="E3" s="215"/>
      <c r="F3" s="215"/>
      <c r="G3" s="215"/>
      <c r="H3" s="215"/>
    </row>
    <row r="4" spans="1:9" s="6" customFormat="1" ht="16.5" customHeight="1">
      <c r="A4" s="220" t="str">
        <f>'Форма 1.1'!C4</f>
        <v>ООО "ПромЭнерго" г. Судогда</v>
      </c>
      <c r="B4" s="220"/>
      <c r="C4" s="220"/>
      <c r="D4" s="220"/>
      <c r="E4" s="220"/>
      <c r="F4" s="220"/>
      <c r="G4" s="220"/>
      <c r="H4" s="220"/>
      <c r="I4" s="70"/>
    </row>
    <row r="5" spans="1:9" s="5" customFormat="1" ht="13.5" customHeight="1">
      <c r="A5" s="196" t="s">
        <v>73</v>
      </c>
      <c r="B5" s="196"/>
      <c r="C5" s="196"/>
      <c r="D5" s="196"/>
      <c r="E5" s="196"/>
      <c r="F5" s="196"/>
      <c r="G5" s="196"/>
      <c r="H5" s="196"/>
      <c r="I5" s="71"/>
    </row>
    <row r="6" ht="19.5" customHeight="1"/>
    <row r="7" spans="1:9" s="4" customFormat="1" ht="15" customHeight="1">
      <c r="A7" s="208" t="s">
        <v>87</v>
      </c>
      <c r="B7" s="208" t="s">
        <v>109</v>
      </c>
      <c r="C7" s="216" t="s">
        <v>72</v>
      </c>
      <c r="D7" s="217"/>
      <c r="E7" s="213" t="s">
        <v>71</v>
      </c>
      <c r="F7" s="213" t="s">
        <v>70</v>
      </c>
      <c r="G7" s="65"/>
      <c r="H7" s="207" t="s">
        <v>34</v>
      </c>
      <c r="I7" s="208" t="s">
        <v>43</v>
      </c>
    </row>
    <row r="8" spans="1:9" s="4" customFormat="1" ht="63.75" customHeight="1">
      <c r="A8" s="209"/>
      <c r="B8" s="209"/>
      <c r="C8" s="21" t="s">
        <v>69</v>
      </c>
      <c r="D8" s="21" t="s">
        <v>68</v>
      </c>
      <c r="E8" s="214"/>
      <c r="F8" s="214"/>
      <c r="G8" s="66"/>
      <c r="H8" s="207"/>
      <c r="I8" s="209"/>
    </row>
    <row r="9" spans="1:9" s="3" customFormat="1" ht="15">
      <c r="A9" s="18"/>
      <c r="B9" s="18"/>
      <c r="C9" s="22">
        <v>2</v>
      </c>
      <c r="D9" s="22">
        <v>3</v>
      </c>
      <c r="E9" s="22">
        <v>4</v>
      </c>
      <c r="F9" s="22">
        <v>5</v>
      </c>
      <c r="G9" s="22"/>
      <c r="H9" s="18">
        <v>6</v>
      </c>
      <c r="I9" s="48"/>
    </row>
    <row r="10" spans="1:9" ht="59.25" customHeight="1">
      <c r="A10" s="23" t="s">
        <v>96</v>
      </c>
      <c r="B10" s="28" t="s">
        <v>112</v>
      </c>
      <c r="C10" s="165">
        <v>0</v>
      </c>
      <c r="D10" s="180">
        <v>0</v>
      </c>
      <c r="E10" s="111">
        <f>(IF(AND(D10=0,C10=0),1,IF(AND(D10=0,C10&gt;0),1.2,C10/D10)))</f>
        <v>1</v>
      </c>
      <c r="F10" s="107" t="s">
        <v>58</v>
      </c>
      <c r="G10" s="32"/>
      <c r="H10" s="110">
        <f>IF(E10&lt;80%,3,IF(E10&gt;120%,1,2))</f>
        <v>2</v>
      </c>
      <c r="I10" s="29"/>
    </row>
    <row r="11" spans="1:9" ht="15">
      <c r="A11" s="23" t="s">
        <v>95</v>
      </c>
      <c r="B11" s="23"/>
      <c r="C11" s="107" t="s">
        <v>52</v>
      </c>
      <c r="D11" s="107" t="s">
        <v>52</v>
      </c>
      <c r="E11" s="107" t="s">
        <v>52</v>
      </c>
      <c r="F11" s="107" t="s">
        <v>52</v>
      </c>
      <c r="G11" s="107"/>
      <c r="H11" s="126">
        <f>(H13+H14+H15+H16+H17+H18)/6</f>
        <v>2</v>
      </c>
      <c r="I11" s="49"/>
    </row>
    <row r="12" spans="1:9" ht="15">
      <c r="A12" s="24" t="s">
        <v>54</v>
      </c>
      <c r="B12" s="24"/>
      <c r="C12" s="20"/>
      <c r="D12" s="20"/>
      <c r="E12" s="63"/>
      <c r="F12" s="20"/>
      <c r="G12" s="20"/>
      <c r="H12" s="16"/>
      <c r="I12" s="49"/>
    </row>
    <row r="13" spans="1:9" ht="60">
      <c r="A13" s="24" t="s">
        <v>13</v>
      </c>
      <c r="B13" s="19" t="s">
        <v>110</v>
      </c>
      <c r="C13" s="167">
        <v>0</v>
      </c>
      <c r="D13" s="181">
        <v>0</v>
      </c>
      <c r="E13" s="111">
        <f aca="true" t="shared" si="0" ref="E13:E18">(IF(AND(D13=0,C13=0),1,IF(AND(D13=0,C13&gt;0),1.2,C13/D13)))</f>
        <v>1</v>
      </c>
      <c r="F13" s="109" t="s">
        <v>53</v>
      </c>
      <c r="G13" s="33"/>
      <c r="H13" s="104">
        <f>IF(E13&lt;80%,1,IF(E13&gt;120%,3,2))</f>
        <v>2</v>
      </c>
      <c r="I13" s="29" t="s">
        <v>45</v>
      </c>
    </row>
    <row r="14" spans="1:9" ht="60">
      <c r="A14" s="24" t="s">
        <v>14</v>
      </c>
      <c r="B14" s="19" t="s">
        <v>110</v>
      </c>
      <c r="C14" s="167">
        <v>0</v>
      </c>
      <c r="D14" s="181">
        <v>0</v>
      </c>
      <c r="E14" s="111">
        <f t="shared" si="0"/>
        <v>1</v>
      </c>
      <c r="F14" s="109" t="s">
        <v>58</v>
      </c>
      <c r="G14" s="33"/>
      <c r="H14" s="104">
        <f>IF(E14&lt;80%,3,IF(E14&gt;120%,1,2))</f>
        <v>2</v>
      </c>
      <c r="I14" s="29" t="s">
        <v>46</v>
      </c>
    </row>
    <row r="15" spans="1:9" ht="60">
      <c r="A15" s="24" t="s">
        <v>15</v>
      </c>
      <c r="B15" s="19" t="s">
        <v>110</v>
      </c>
      <c r="C15" s="167">
        <v>0</v>
      </c>
      <c r="D15" s="181">
        <v>0</v>
      </c>
      <c r="E15" s="111">
        <f t="shared" si="0"/>
        <v>1</v>
      </c>
      <c r="F15" s="109" t="s">
        <v>53</v>
      </c>
      <c r="G15" s="33"/>
      <c r="H15" s="104">
        <f>IF(E15&lt;80%,1,IF(E15&gt;120%,3,2))</f>
        <v>2</v>
      </c>
      <c r="I15" s="29" t="s">
        <v>45</v>
      </c>
    </row>
    <row r="16" spans="1:9" ht="60">
      <c r="A16" s="24" t="s">
        <v>17</v>
      </c>
      <c r="B16" s="19" t="s">
        <v>110</v>
      </c>
      <c r="C16" s="167">
        <v>0</v>
      </c>
      <c r="D16" s="181">
        <v>0</v>
      </c>
      <c r="E16" s="111">
        <f t="shared" si="0"/>
        <v>1</v>
      </c>
      <c r="F16" s="109" t="s">
        <v>53</v>
      </c>
      <c r="G16" s="33"/>
      <c r="H16" s="104">
        <f>IF(E16&lt;80%,1,IF(E16&gt;120%,3,2))</f>
        <v>2</v>
      </c>
      <c r="I16" s="29" t="s">
        <v>45</v>
      </c>
    </row>
    <row r="17" spans="1:9" ht="60">
      <c r="A17" s="24" t="s">
        <v>16</v>
      </c>
      <c r="B17" s="19" t="s">
        <v>110</v>
      </c>
      <c r="C17" s="167">
        <v>0</v>
      </c>
      <c r="D17" s="181">
        <v>0</v>
      </c>
      <c r="E17" s="111">
        <f t="shared" si="0"/>
        <v>1</v>
      </c>
      <c r="F17" s="109" t="s">
        <v>58</v>
      </c>
      <c r="G17" s="33"/>
      <c r="H17" s="104">
        <f>IF(E17&lt;80%,3,IF(E17&gt;120%,1,2))</f>
        <v>2</v>
      </c>
      <c r="I17" s="29" t="s">
        <v>46</v>
      </c>
    </row>
    <row r="18" spans="1:9" ht="60">
      <c r="A18" s="24" t="s">
        <v>18</v>
      </c>
      <c r="B18" s="19" t="s">
        <v>111</v>
      </c>
      <c r="C18" s="164">
        <v>0</v>
      </c>
      <c r="D18" s="179">
        <v>0</v>
      </c>
      <c r="E18" s="111">
        <f t="shared" si="0"/>
        <v>1</v>
      </c>
      <c r="F18" s="109" t="s">
        <v>58</v>
      </c>
      <c r="G18" s="33"/>
      <c r="H18" s="104">
        <f>IF(E18&lt;80%,3,IF(E18&gt;120%,1,2))</f>
        <v>2</v>
      </c>
      <c r="I18" s="29" t="s">
        <v>46</v>
      </c>
    </row>
    <row r="19" spans="1:9" ht="48" customHeight="1">
      <c r="A19" s="23" t="s">
        <v>94</v>
      </c>
      <c r="B19" s="19"/>
      <c r="C19" s="107" t="s">
        <v>52</v>
      </c>
      <c r="D19" s="107" t="s">
        <v>52</v>
      </c>
      <c r="E19" s="107" t="s">
        <v>52</v>
      </c>
      <c r="F19" s="107" t="s">
        <v>52</v>
      </c>
      <c r="G19" s="107"/>
      <c r="H19" s="110">
        <f>(H21+H22)/2</f>
        <v>2</v>
      </c>
      <c r="I19" s="49"/>
    </row>
    <row r="20" spans="1:9" ht="15">
      <c r="A20" s="24" t="s">
        <v>54</v>
      </c>
      <c r="B20" s="19"/>
      <c r="C20" s="20"/>
      <c r="D20" s="20"/>
      <c r="E20" s="20"/>
      <c r="F20" s="20"/>
      <c r="G20" s="20"/>
      <c r="H20" s="16"/>
      <c r="I20" s="49"/>
    </row>
    <row r="21" spans="1:9" ht="60">
      <c r="A21" s="24" t="s">
        <v>19</v>
      </c>
      <c r="B21" s="19" t="s">
        <v>21</v>
      </c>
      <c r="C21" s="164">
        <v>0</v>
      </c>
      <c r="D21" s="179">
        <v>0</v>
      </c>
      <c r="E21" s="111">
        <f aca="true" t="shared" si="1" ref="E21:E27">(IF(AND(D21=0,C21=0),1,IF(AND(D21=0,C21&gt;0),1.2,C21/D21)))</f>
        <v>1</v>
      </c>
      <c r="F21" s="107" t="s">
        <v>53</v>
      </c>
      <c r="G21" s="32"/>
      <c r="H21" s="104">
        <f>IF(E21&lt;80%,1,IF(E21&gt;120%,3,2))</f>
        <v>2</v>
      </c>
      <c r="I21" s="29" t="s">
        <v>45</v>
      </c>
    </row>
    <row r="22" spans="1:9" ht="30">
      <c r="A22" s="24" t="s">
        <v>20</v>
      </c>
      <c r="B22" s="19"/>
      <c r="C22" s="107" t="s">
        <v>52</v>
      </c>
      <c r="D22" s="107" t="s">
        <v>52</v>
      </c>
      <c r="E22" s="107" t="s">
        <v>52</v>
      </c>
      <c r="F22" s="107" t="s">
        <v>52</v>
      </c>
      <c r="G22" s="109"/>
      <c r="H22" s="104">
        <f>(H23+H24+H25)/3</f>
        <v>2</v>
      </c>
      <c r="I22" s="49"/>
    </row>
    <row r="23" spans="1:9" ht="60">
      <c r="A23" s="24" t="s">
        <v>93</v>
      </c>
      <c r="B23" s="28" t="s">
        <v>22</v>
      </c>
      <c r="C23" s="165">
        <v>0</v>
      </c>
      <c r="D23" s="165">
        <v>0</v>
      </c>
      <c r="E23" s="111">
        <f t="shared" si="1"/>
        <v>1</v>
      </c>
      <c r="F23" s="109" t="s">
        <v>58</v>
      </c>
      <c r="G23" s="33"/>
      <c r="H23" s="110">
        <f>IF(E23&lt;80%,3,IF(E23&gt;120%,1,2))</f>
        <v>2</v>
      </c>
      <c r="I23" s="29" t="s">
        <v>46</v>
      </c>
    </row>
    <row r="24" spans="1:9" ht="60">
      <c r="A24" s="24" t="s">
        <v>92</v>
      </c>
      <c r="B24" s="28" t="s">
        <v>22</v>
      </c>
      <c r="C24" s="165">
        <v>0</v>
      </c>
      <c r="D24" s="165">
        <v>0</v>
      </c>
      <c r="E24" s="111">
        <f t="shared" si="1"/>
        <v>1</v>
      </c>
      <c r="F24" s="109" t="s">
        <v>58</v>
      </c>
      <c r="G24" s="33"/>
      <c r="H24" s="110">
        <f>IF(E24&lt;80%,3,IF(E24&gt;120%,1,2))</f>
        <v>2</v>
      </c>
      <c r="I24" s="29" t="s">
        <v>46</v>
      </c>
    </row>
    <row r="25" spans="1:9" ht="60">
      <c r="A25" s="24" t="s">
        <v>91</v>
      </c>
      <c r="B25" s="28" t="s">
        <v>22</v>
      </c>
      <c r="C25" s="165">
        <v>0</v>
      </c>
      <c r="D25" s="165">
        <v>0</v>
      </c>
      <c r="E25" s="111">
        <f t="shared" si="1"/>
        <v>1</v>
      </c>
      <c r="F25" s="109" t="s">
        <v>58</v>
      </c>
      <c r="G25" s="33"/>
      <c r="H25" s="110">
        <f>IF(E25&lt;80%,3,IF(E25&gt;120%,1,2))</f>
        <v>2</v>
      </c>
      <c r="I25" s="29" t="s">
        <v>46</v>
      </c>
    </row>
    <row r="26" spans="1:9" ht="48.75" customHeight="1">
      <c r="A26" s="23" t="s">
        <v>90</v>
      </c>
      <c r="B26" s="19"/>
      <c r="C26" s="166" t="s">
        <v>52</v>
      </c>
      <c r="D26" s="166" t="s">
        <v>52</v>
      </c>
      <c r="E26" s="166" t="s">
        <v>52</v>
      </c>
      <c r="F26" s="166" t="s">
        <v>52</v>
      </c>
      <c r="G26" s="107"/>
      <c r="H26" s="110">
        <f>H27</f>
        <v>2</v>
      </c>
      <c r="I26" s="49"/>
    </row>
    <row r="27" spans="1:9" ht="60">
      <c r="A27" s="24" t="s">
        <v>89</v>
      </c>
      <c r="B27" s="28" t="s">
        <v>22</v>
      </c>
      <c r="C27" s="165">
        <v>0</v>
      </c>
      <c r="D27" s="165">
        <v>0</v>
      </c>
      <c r="E27" s="111">
        <f t="shared" si="1"/>
        <v>1</v>
      </c>
      <c r="F27" s="107" t="s">
        <v>53</v>
      </c>
      <c r="G27" s="32"/>
      <c r="H27" s="104">
        <f>IF(E27&lt;80%,1,IF(E27&gt;120%,3,2))</f>
        <v>2</v>
      </c>
      <c r="I27" s="29" t="s">
        <v>45</v>
      </c>
    </row>
    <row r="28" spans="1:9" ht="62.25" customHeight="1">
      <c r="A28" s="23" t="s">
        <v>88</v>
      </c>
      <c r="B28" s="19"/>
      <c r="C28" s="107" t="s">
        <v>52</v>
      </c>
      <c r="D28" s="107" t="s">
        <v>52</v>
      </c>
      <c r="E28" s="107" t="s">
        <v>52</v>
      </c>
      <c r="F28" s="107" t="s">
        <v>52</v>
      </c>
      <c r="G28" s="107"/>
      <c r="H28" s="110">
        <f>(H30+H31)/2</f>
        <v>2</v>
      </c>
      <c r="I28" s="49"/>
    </row>
    <row r="29" spans="1:9" ht="15">
      <c r="A29" s="24" t="s">
        <v>54</v>
      </c>
      <c r="B29" s="19"/>
      <c r="C29" s="20"/>
      <c r="D29" s="20"/>
      <c r="E29" s="20"/>
      <c r="F29" s="20"/>
      <c r="G29" s="20"/>
      <c r="H29" s="16"/>
      <c r="I29" s="49"/>
    </row>
    <row r="30" spans="1:9" ht="60">
      <c r="A30" s="24" t="s">
        <v>23</v>
      </c>
      <c r="B30" s="19" t="s">
        <v>25</v>
      </c>
      <c r="C30" s="164">
        <v>0</v>
      </c>
      <c r="D30" s="164">
        <v>0</v>
      </c>
      <c r="E30" s="111">
        <f>(IF(AND(D30=0,C30=0),1,IF(AND(D30=0,C30&gt;0),1.2,C30/D30)))</f>
        <v>1</v>
      </c>
      <c r="F30" s="107" t="s">
        <v>53</v>
      </c>
      <c r="G30" s="32"/>
      <c r="H30" s="104">
        <f>IF(E30&lt;80%,1,IF(E30&gt;120%,3,2))</f>
        <v>2</v>
      </c>
      <c r="I30" s="29" t="s">
        <v>45</v>
      </c>
    </row>
    <row r="31" spans="1:9" ht="60">
      <c r="A31" s="24" t="s">
        <v>24</v>
      </c>
      <c r="B31" s="19" t="s">
        <v>110</v>
      </c>
      <c r="C31" s="167">
        <v>0</v>
      </c>
      <c r="D31" s="167">
        <v>0</v>
      </c>
      <c r="E31" s="111">
        <f>(IF(AND(D31=0,C31=0),1,IF(AND(D31=0,C31&gt;0),1.2,C31/D31)))</f>
        <v>1</v>
      </c>
      <c r="F31" s="109" t="s">
        <v>58</v>
      </c>
      <c r="G31" s="33"/>
      <c r="H31" s="104">
        <f>IF(E31&lt;80%,3,IF(E31&gt;120%,1,2))</f>
        <v>2</v>
      </c>
      <c r="I31" s="29" t="s">
        <v>46</v>
      </c>
    </row>
    <row r="32" spans="1:9" ht="35.25" customHeight="1">
      <c r="A32" s="25" t="s">
        <v>106</v>
      </c>
      <c r="B32" s="125" t="s">
        <v>52</v>
      </c>
      <c r="C32" s="113" t="s">
        <v>52</v>
      </c>
      <c r="D32" s="113" t="s">
        <v>52</v>
      </c>
      <c r="E32" s="113" t="s">
        <v>52</v>
      </c>
      <c r="F32" s="113" t="s">
        <v>52</v>
      </c>
      <c r="G32" s="113"/>
      <c r="H32" s="114">
        <f>(H10+H11+H19+H26+H28)/5</f>
        <v>2</v>
      </c>
      <c r="I32" s="49"/>
    </row>
    <row r="34" spans="1:8" ht="15">
      <c r="A34" s="2"/>
      <c r="B34" s="2"/>
      <c r="C34" s="205"/>
      <c r="D34" s="205"/>
      <c r="E34" s="205"/>
      <c r="F34" s="204"/>
      <c r="G34" s="204"/>
      <c r="H34" s="204"/>
    </row>
    <row r="35" spans="1:8" ht="15">
      <c r="A35" s="2"/>
      <c r="B35" s="2"/>
      <c r="C35" s="2"/>
      <c r="D35" s="2"/>
      <c r="E35" s="2"/>
      <c r="F35" s="68"/>
      <c r="G35" s="68"/>
      <c r="H35" s="68"/>
    </row>
    <row r="36" spans="1:8" ht="15.75">
      <c r="A36" s="168" t="s">
        <v>3</v>
      </c>
      <c r="B36" s="171"/>
      <c r="C36" s="203" t="s">
        <v>2</v>
      </c>
      <c r="D36" s="203"/>
      <c r="E36" s="203"/>
      <c r="F36" s="218"/>
      <c r="G36" s="218"/>
      <c r="H36" s="218"/>
    </row>
    <row r="37" spans="1:8" ht="15">
      <c r="A37" s="2"/>
      <c r="B37" s="2"/>
      <c r="C37" s="2"/>
      <c r="D37" s="2"/>
      <c r="E37" s="2"/>
      <c r="F37" s="2"/>
      <c r="G37" s="2"/>
      <c r="H37" s="2"/>
    </row>
    <row r="42" ht="15">
      <c r="B42" s="92"/>
    </row>
    <row r="43" ht="15">
      <c r="B43" s="92"/>
    </row>
    <row r="44" ht="15">
      <c r="B44" s="93"/>
    </row>
  </sheetData>
  <sheetProtection/>
  <protectedRanges>
    <protectedRange sqref="C10" name="Диапазон2"/>
    <protectedRange sqref="H10 C13:C18 H13:H18 C21 H21 C23:C25 H23:H25 C27 H27 C30:C31 H30:H31 A36 C36:E36" name="Диапазон1"/>
  </protectedRanges>
  <mergeCells count="14">
    <mergeCell ref="I7:I8"/>
    <mergeCell ref="C7:D7"/>
    <mergeCell ref="E7:E8"/>
    <mergeCell ref="F7:F8"/>
    <mergeCell ref="F36:H36"/>
    <mergeCell ref="C34:E34"/>
    <mergeCell ref="C36:E36"/>
    <mergeCell ref="F34:H34"/>
    <mergeCell ref="A3:H3"/>
    <mergeCell ref="A7:A8"/>
    <mergeCell ref="H7:H8"/>
    <mergeCell ref="A5:H5"/>
    <mergeCell ref="B7:B8"/>
    <mergeCell ref="A4:H4"/>
  </mergeCells>
  <printOptions/>
  <pageMargins left="0.7874015748031497" right="0.31496062992125984" top="0.18" bottom="0.3937007874015748" header="0.1968503937007874" footer="0.1968503937007874"/>
  <pageSetup fitToHeight="1" fitToWidth="1" horizontalDpi="600" verticalDpi="600" orientation="portrait" paperSize="9" scale="59" r:id="rId1"/>
  <rowBreaks count="1" manualBreakCount="1">
    <brk id="2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110" zoomScaleSheetLayoutView="110" zoomScalePageLayoutView="0" workbookViewId="0" topLeftCell="A1">
      <selection activeCell="C14" sqref="C14"/>
    </sheetView>
  </sheetViews>
  <sheetFormatPr defaultColWidth="0.85546875" defaultRowHeight="15"/>
  <cols>
    <col min="1" max="1" width="66.00390625" style="1" customWidth="1"/>
    <col min="2" max="2" width="14.28125" style="1" customWidth="1"/>
    <col min="3" max="3" width="12.28125" style="1" customWidth="1"/>
    <col min="4" max="30" width="10.7109375" style="1" customWidth="1"/>
    <col min="31" max="16384" width="0.85546875" style="1" customWidth="1"/>
  </cols>
  <sheetData>
    <row r="1" ht="15.75" customHeight="1"/>
    <row r="2" spans="1:3" ht="29.25" customHeight="1">
      <c r="A2" s="225" t="s">
        <v>148</v>
      </c>
      <c r="B2" s="225"/>
      <c r="C2" s="225"/>
    </row>
    <row r="3" spans="1:3" ht="33" customHeight="1">
      <c r="A3" s="225"/>
      <c r="B3" s="225"/>
      <c r="C3" s="225"/>
    </row>
    <row r="4" spans="1:3" ht="14.25" customHeight="1">
      <c r="A4" s="69"/>
      <c r="B4" s="69"/>
      <c r="C4" s="69"/>
    </row>
    <row r="5" spans="1:4" s="6" customFormat="1" ht="16.5" customHeight="1">
      <c r="A5" s="211" t="str">
        <f>'Форма 1.1'!C4</f>
        <v>ООО "ПромЭнерго" г. Судогда</v>
      </c>
      <c r="B5" s="211"/>
      <c r="C5" s="211"/>
      <c r="D5" s="138"/>
    </row>
    <row r="6" spans="1:4" s="5" customFormat="1" ht="13.5" customHeight="1">
      <c r="A6" s="196" t="s">
        <v>73</v>
      </c>
      <c r="B6" s="196"/>
      <c r="C6" s="196"/>
      <c r="D6" s="139"/>
    </row>
    <row r="7" ht="3.75" customHeight="1"/>
    <row r="8" spans="1:3" s="11" customFormat="1" ht="18" customHeight="1">
      <c r="A8" s="55"/>
      <c r="B8" s="228" t="s">
        <v>109</v>
      </c>
      <c r="C8" s="28"/>
    </row>
    <row r="9" spans="1:4" s="11" customFormat="1" ht="29.25" customHeight="1">
      <c r="A9" s="226" t="s">
        <v>100</v>
      </c>
      <c r="B9" s="229"/>
      <c r="C9" s="34" t="s">
        <v>150</v>
      </c>
      <c r="D9" s="12"/>
    </row>
    <row r="10" spans="1:4" s="11" customFormat="1" ht="20.25" customHeight="1">
      <c r="A10" s="227"/>
      <c r="B10" s="230"/>
      <c r="C10" s="26" t="s">
        <v>99</v>
      </c>
      <c r="D10" s="12"/>
    </row>
    <row r="11" spans="1:3" s="8" customFormat="1" ht="15.75" customHeight="1">
      <c r="A11" s="73" t="s">
        <v>27</v>
      </c>
      <c r="B11" s="74"/>
      <c r="C11" s="116">
        <f>'Форма 2.1'!H34</f>
        <v>2.0833333333333335</v>
      </c>
    </row>
    <row r="12" spans="1:3" s="8" customFormat="1" ht="16.5" customHeight="1">
      <c r="A12" s="155" t="s">
        <v>26</v>
      </c>
      <c r="B12" s="36"/>
      <c r="C12" s="116">
        <f>ROUND('Форма 2.2'!H34,3)</f>
        <v>0.431</v>
      </c>
    </row>
    <row r="13" spans="1:3" s="8" customFormat="1" ht="18" customHeight="1">
      <c r="A13" s="73" t="s">
        <v>28</v>
      </c>
      <c r="B13" s="74"/>
      <c r="C13" s="116">
        <f>'форма 2.3'!H32</f>
        <v>2</v>
      </c>
    </row>
    <row r="14" spans="1:6" s="8" customFormat="1" ht="50.25" customHeight="1">
      <c r="A14" s="156" t="s">
        <v>139</v>
      </c>
      <c r="B14" s="27"/>
      <c r="C14" s="116">
        <f>0.1*C11+0.7*C12+0.2*C13</f>
        <v>0.9100333333333334</v>
      </c>
      <c r="D14" s="120"/>
      <c r="E14" s="120"/>
      <c r="F14" s="81"/>
    </row>
    <row r="15" spans="1:3" s="7" customFormat="1" ht="26.25" customHeight="1">
      <c r="A15" s="223"/>
      <c r="B15" s="223"/>
      <c r="C15" s="224"/>
    </row>
    <row r="16" spans="1:3" s="7" customFormat="1" ht="24.75" customHeight="1">
      <c r="A16" s="221"/>
      <c r="B16" s="221"/>
      <c r="C16" s="222"/>
    </row>
    <row r="17" spans="1:3" s="8" customFormat="1" ht="16.5" customHeight="1">
      <c r="A17" s="10"/>
      <c r="B17" s="10"/>
      <c r="C17" s="9"/>
    </row>
    <row r="19" spans="1:4" ht="15">
      <c r="A19" s="2"/>
      <c r="B19" s="205"/>
      <c r="C19" s="205"/>
      <c r="D19" s="68"/>
    </row>
    <row r="20" spans="1:4" ht="15">
      <c r="A20" s="2"/>
      <c r="B20" s="68"/>
      <c r="C20" s="68"/>
      <c r="D20" s="68"/>
    </row>
    <row r="21" spans="1:5" ht="26.25" customHeight="1">
      <c r="A21" s="168" t="s">
        <v>3</v>
      </c>
      <c r="B21" s="168" t="s">
        <v>2</v>
      </c>
      <c r="C21" s="80"/>
      <c r="D21" s="80"/>
      <c r="E21" s="2"/>
    </row>
    <row r="23" spans="3:4" ht="15">
      <c r="C23" s="64"/>
      <c r="D23" s="64"/>
    </row>
    <row r="24" spans="1:2" ht="15">
      <c r="A24"/>
      <c r="B24" s="62"/>
    </row>
    <row r="25" spans="1:2" ht="15">
      <c r="A25"/>
      <c r="B25" s="62"/>
    </row>
    <row r="26" spans="1:2" ht="15">
      <c r="A26"/>
      <c r="B26" s="61"/>
    </row>
  </sheetData>
  <sheetProtection password="D8BF" sheet="1" objects="1"/>
  <protectedRanges>
    <protectedRange sqref="A21:B21 A5:C5" name="Диапазон1"/>
    <protectedRange sqref="C21:D21" name="Диапазон1_2"/>
  </protectedRanges>
  <mergeCells count="8">
    <mergeCell ref="B19:C19"/>
    <mergeCell ref="A16:C16"/>
    <mergeCell ref="A15:C15"/>
    <mergeCell ref="A2:C3"/>
    <mergeCell ref="A9:A10"/>
    <mergeCell ref="B8:B10"/>
    <mergeCell ref="A5:C5"/>
    <mergeCell ref="A6:C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3:F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9.140625" style="143" customWidth="1"/>
    <col min="2" max="2" width="39.421875" style="143" customWidth="1"/>
    <col min="3" max="4" width="13.57421875" style="143" customWidth="1"/>
    <col min="5" max="6" width="12.8515625" style="143" customWidth="1"/>
    <col min="7" max="16384" width="9.140625" style="143" customWidth="1"/>
  </cols>
  <sheetData>
    <row r="2" ht="12.75"/>
    <row r="3" spans="1:6" ht="18.75">
      <c r="A3" s="231" t="s">
        <v>121</v>
      </c>
      <c r="B3" s="231"/>
      <c r="C3" s="231"/>
      <c r="D3" s="231"/>
      <c r="E3" s="231"/>
      <c r="F3" s="231"/>
    </row>
    <row r="4" ht="13.5" thickBot="1"/>
    <row r="5" spans="1:6" ht="13.5" thickBot="1">
      <c r="A5" s="232" t="s">
        <v>116</v>
      </c>
      <c r="B5" s="232" t="s">
        <v>117</v>
      </c>
      <c r="C5" s="232" t="s">
        <v>122</v>
      </c>
      <c r="D5" s="232" t="s">
        <v>149</v>
      </c>
      <c r="E5" s="234" t="s">
        <v>118</v>
      </c>
      <c r="F5" s="235"/>
    </row>
    <row r="6" spans="1:6" ht="24" customHeight="1" thickBot="1">
      <c r="A6" s="233"/>
      <c r="B6" s="233"/>
      <c r="C6" s="233"/>
      <c r="D6" s="233"/>
      <c r="E6" s="144" t="s">
        <v>123</v>
      </c>
      <c r="F6" s="144" t="s">
        <v>110</v>
      </c>
    </row>
    <row r="7" spans="1:6" ht="13.5" thickBot="1">
      <c r="A7" s="145">
        <v>1</v>
      </c>
      <c r="B7" s="145">
        <v>2</v>
      </c>
      <c r="C7" s="145">
        <v>3</v>
      </c>
      <c r="D7" s="145">
        <v>4</v>
      </c>
      <c r="E7" s="147">
        <v>5</v>
      </c>
      <c r="F7" s="147">
        <v>6</v>
      </c>
    </row>
    <row r="8" spans="1:6" ht="39" thickBot="1">
      <c r="A8" s="146" t="s">
        <v>119</v>
      </c>
      <c r="B8" s="148" t="s">
        <v>124</v>
      </c>
      <c r="C8" s="149" t="s">
        <v>52</v>
      </c>
      <c r="D8" s="152">
        <v>0</v>
      </c>
      <c r="E8" s="152">
        <v>0</v>
      </c>
      <c r="F8" s="150">
        <f>IF(E8=0,0,E8/D8*100)</f>
        <v>0</v>
      </c>
    </row>
    <row r="9" spans="1:6" ht="26.25" thickBot="1">
      <c r="A9" s="151" t="s">
        <v>120</v>
      </c>
      <c r="B9" s="148" t="s">
        <v>125</v>
      </c>
      <c r="C9" s="148"/>
      <c r="D9" s="153">
        <v>1.0102</v>
      </c>
      <c r="E9" s="153">
        <v>0.9100333333333334</v>
      </c>
      <c r="F9" s="150">
        <f>IF(E9=0,0,E9/D9*100)</f>
        <v>90.08447172177128</v>
      </c>
    </row>
  </sheetData>
  <sheetProtection password="D8BF" sheet="1" objects="1" scenarios="1"/>
  <mergeCells count="6">
    <mergeCell ref="A3:F3"/>
    <mergeCell ref="A5:A6"/>
    <mergeCell ref="B5:B6"/>
    <mergeCell ref="C5:C6"/>
    <mergeCell ref="D5:D6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="70" zoomScaleNormal="70" zoomScalePageLayoutView="0" workbookViewId="0" topLeftCell="A1">
      <selection activeCell="C8" sqref="C8"/>
    </sheetView>
  </sheetViews>
  <sheetFormatPr defaultColWidth="9.140625" defaultRowHeight="15"/>
  <cols>
    <col min="1" max="1" width="35.140625" style="0" customWidth="1"/>
    <col min="2" max="2" width="35.00390625" style="0" customWidth="1"/>
    <col min="3" max="3" width="62.00390625" style="0" customWidth="1"/>
  </cols>
  <sheetData>
    <row r="2" spans="1:3" ht="18.75">
      <c r="A2" s="236" t="s">
        <v>29</v>
      </c>
      <c r="B2" s="236"/>
      <c r="C2" s="236"/>
    </row>
    <row r="3" ht="15.75" thickBot="1"/>
    <row r="4" spans="1:3" ht="37.5" customHeight="1">
      <c r="A4" s="237" t="s">
        <v>35</v>
      </c>
      <c r="B4" s="238"/>
      <c r="C4" s="241" t="s">
        <v>33</v>
      </c>
    </row>
    <row r="5" spans="1:3" ht="37.5" customHeight="1">
      <c r="A5" s="134" t="s">
        <v>36</v>
      </c>
      <c r="B5" s="40" t="s">
        <v>37</v>
      </c>
      <c r="C5" s="242"/>
    </row>
    <row r="6" spans="1:3" ht="140.25" customHeight="1">
      <c r="A6" s="135" t="s">
        <v>30</v>
      </c>
      <c r="B6" s="38" t="s">
        <v>32</v>
      </c>
      <c r="C6" s="173" t="s">
        <v>143</v>
      </c>
    </row>
    <row r="7" spans="1:3" ht="109.5" customHeight="1">
      <c r="A7" s="239" t="s">
        <v>31</v>
      </c>
      <c r="B7" s="240"/>
      <c r="C7" s="173" t="s">
        <v>144</v>
      </c>
    </row>
    <row r="8" spans="1:3" ht="94.5" thickBot="1">
      <c r="A8" s="136" t="s">
        <v>32</v>
      </c>
      <c r="B8" s="137" t="s">
        <v>30</v>
      </c>
      <c r="C8" s="174" t="s">
        <v>145</v>
      </c>
    </row>
    <row r="9" spans="1:2" ht="15">
      <c r="A9" s="39"/>
      <c r="B9" s="39"/>
    </row>
  </sheetData>
  <sheetProtection/>
  <mergeCells count="4">
    <mergeCell ref="A2:C2"/>
    <mergeCell ref="A4:B4"/>
    <mergeCell ref="A7:B7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Utwig</cp:lastModifiedBy>
  <cp:lastPrinted>2014-03-24T09:59:26Z</cp:lastPrinted>
  <dcterms:created xsi:type="dcterms:W3CDTF">2010-10-13T05:28:42Z</dcterms:created>
  <dcterms:modified xsi:type="dcterms:W3CDTF">2014-03-24T10:00:03Z</dcterms:modified>
  <cp:category/>
  <cp:version/>
  <cp:contentType/>
  <cp:contentStatus/>
</cp:coreProperties>
</file>