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4715" windowHeight="11070" tabRatio="917" activeTab="9"/>
  </bookViews>
  <sheets>
    <sheet name="Оглавление" sheetId="1" r:id="rId1"/>
    <sheet name="Форма 1.1" sheetId="2" r:id="rId2"/>
    <sheet name="Форма 1.2" sheetId="3" r:id="rId3"/>
    <sheet name="Форма 1.3" sheetId="4" r:id="rId4"/>
    <sheet name="Форма 2.1" sheetId="5" r:id="rId5"/>
    <sheet name="Форма 2.2" sheetId="6" r:id="rId6"/>
    <sheet name="форма 2.3" sheetId="7" r:id="rId7"/>
    <sheet name="форма 2.4 " sheetId="8" r:id="rId8"/>
    <sheet name="форма 3 " sheetId="9" r:id="rId9"/>
    <sheet name="план качества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IDОтчета">178174</definedName>
    <definedName name="_IDШаблона">178176</definedName>
    <definedName name="_prd3">'[1]Титульный'!$F$11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nscount" hidden="1">1</definedName>
    <definedName name="DL_email">'[1]Титульный'!$G$40</definedName>
    <definedName name="DL_Tel">'[1]Титульный'!$G$39</definedName>
    <definedName name="doljnDL">'[1]Титульный'!$G$38</definedName>
    <definedName name="fioDL">'[1]Титульный'!$G$37</definedName>
    <definedName name="fioRUK">'[1]Титульный'!$G$33</definedName>
    <definedName name="MO_LIST_14">'[1]REESTR_MO'!$B$107:$B$118</definedName>
    <definedName name="MR_LIST">'[1]REESTR_MO'!$D$2:$D$53</definedName>
    <definedName name="org">'[1]Титульный'!$F$15</definedName>
    <definedName name="P1_SCOPE_PROT1" localSheetId="7" hidden="1">'[2]Баланс энергии'!#REF!,'[2]Баланс энергии'!#REF!,'[2]Баланс энергии'!#REF!,'[2]Баланс энергии'!#REF!,'[2]Баланс энергии'!#REF!</definedName>
    <definedName name="P1_SCOPE_PROT1" hidden="1">'[2]Баланс энергии'!#REF!,'[2]Баланс энергии'!#REF!,'[2]Баланс энергии'!#REF!,'[2]Баланс энергии'!#REF!,'[2]Баланс энергии'!#REF!</definedName>
    <definedName name="P1_SCOPE_PROT13" localSheetId="7" hidden="1">#REF!,#REF!,#REF!,#REF!,#REF!,#REF!,#REF!,#REF!</definedName>
    <definedName name="P1_SCOPE_PROT13" hidden="1">#REF!,#REF!,#REF!,#REF!,#REF!,#REF!,#REF!,#REF!</definedName>
    <definedName name="P1_SCOPE_PROT14" localSheetId="7" hidden="1">#REF!,#REF!,#REF!,#REF!,#REF!,#REF!,#REF!,#REF!</definedName>
    <definedName name="P1_SCOPE_PROT14" hidden="1">#REF!,#REF!,#REF!,#REF!,#REF!,#REF!,#REF!,#REF!</definedName>
    <definedName name="P1_SCOPE_PROT16" localSheetId="7" hidden="1">'[2]Транспортный налог'!$A$9:$C$16,'[2]Транспортный налог'!#REF!,'[2]Транспортный налог'!$E$9:$E$16,'[2]Транспортный налог'!#REF!,'[2]Транспортный налог'!#REF!,'[2]Транспортный налог'!#REF!</definedName>
    <definedName name="P1_SCOPE_PROT16" hidden="1">'[2]Транспортный налог'!$A$9:$C$16,'[2]Транспортный налог'!#REF!,'[2]Транспортный налог'!$E$9:$E$16,'[2]Транспортный налог'!#REF!,'[2]Транспортный налог'!#REF!,'[2]Транспортный налог'!#REF!</definedName>
    <definedName name="P1_SCOPE_PROT2" localSheetId="7" hidden="1">'[2]Баланс мощности'!#REF!,'[2]Баланс мощности'!#REF!,'[2]Баланс мощности'!#REF!,'[2]Баланс мощности'!#REF!,'[2]Баланс мощности'!#REF!</definedName>
    <definedName name="P1_SCOPE_PROT2" hidden="1">'[2]Баланс мощности'!#REF!,'[2]Баланс мощности'!#REF!,'[2]Баланс мощности'!#REF!,'[2]Баланс мощности'!#REF!,'[2]Баланс мощности'!#REF!</definedName>
    <definedName name="P1_SCOPE_PROT22" localSheetId="7" hidden="1">#REF!,#REF!,#REF!,#REF!,#REF!,#REF!,#REF!</definedName>
    <definedName name="P1_SCOPE_PROT22" hidden="1">#REF!,#REF!,#REF!,#REF!,#REF!,#REF!,#REF!</definedName>
    <definedName name="P1_SCOPE_PROT27" localSheetId="7" hidden="1">'[2] КВЛ 2012-2014 '!#REF!,'[2] КВЛ 2012-2014 '!$B$51:$B$54,'[2] КВЛ 2012-2014 '!$A$46:$B$49,'[2] КВЛ 2012-2014 '!#REF!,'[2] КВЛ 2012-2014 '!$A$8:$B$12,'[2] КВЛ 2012-2014 '!$A$15:$B$19</definedName>
    <definedName name="P1_SCOPE_PROT27" hidden="1">'[2] КВЛ 2012-2014 '!#REF!,'[2] КВЛ 2012-2014 '!$B$51:$B$54,'[2] КВЛ 2012-2014 '!$A$46:$B$49,'[2] КВЛ 2012-2014 '!#REF!,'[2] КВЛ 2012-2014 '!$A$8:$B$12,'[2] КВЛ 2012-2014 '!$A$15:$B$19</definedName>
    <definedName name="P1_SCOPE_PROT34" localSheetId="7" hidden="1">#REF!,#REF!,#REF!,#REF!,#REF!,#REF!</definedName>
    <definedName name="P1_SCOPE_PROT34" hidden="1">#REF!,#REF!,#REF!,#REF!,#REF!,#REF!</definedName>
    <definedName name="P1_SCOPE_PROT5" hidden="1">'[2]Амортизация по уровням напр-я'!$I$19:$I$22,'[2]Амортизация по уровням напр-я'!$I$14:$I$17,'[2]Амортизация по уровням напр-я'!$D$14:$F$17</definedName>
    <definedName name="P1_SCOPE_PROT8" localSheetId="7" hidden="1">#REF!,#REF!,#REF!,#REF!</definedName>
    <definedName name="P1_SCOPE_PROT8" hidden="1">#REF!,#REF!,#REF!,#REF!</definedName>
    <definedName name="P19_T1_Protect" localSheetId="7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7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2_SCOPE_PROT1" localSheetId="7" hidden="1">'[2]Баланс энергии'!#REF!,'[2]Баланс энергии'!#REF!,'[2]Баланс энергии'!$E$11,'[2]Баланс энергии'!$G$11:$G$12,'[2]Баланс энергии'!$D$14:$G$17</definedName>
    <definedName name="P2_SCOPE_PROT1" hidden="1">'[2]Баланс энергии'!#REF!,'[2]Баланс энергии'!#REF!,'[2]Баланс энергии'!$E$11,'[2]Баланс энергии'!$G$11:$G$12,'[2]Баланс энергии'!$D$14:$G$17</definedName>
    <definedName name="P2_SCOPE_PROT13" localSheetId="7" hidden="1">#REF!,#REF!,#REF!,#REF!,#REF!,#REF!,#REF!,#REF!</definedName>
    <definedName name="P2_SCOPE_PROT13" hidden="1">#REF!,#REF!,#REF!,#REF!,#REF!,#REF!,#REF!,#REF!</definedName>
    <definedName name="P2_SCOPE_PROT14" localSheetId="7" hidden="1">#REF!,#REF!,#REF!,#REF!,#REF!,#REF!,#REF!,#REF!</definedName>
    <definedName name="P2_SCOPE_PROT14" hidden="1">#REF!,#REF!,#REF!,#REF!,#REF!,#REF!,#REF!,#REF!</definedName>
    <definedName name="P2_SCOPE_PROT2" localSheetId="7" hidden="1">'[2]Баланс мощности'!#REF!,'[2]Баланс мощности'!#REF!,'[2]Баланс мощности'!#REF!,'[2]Баланс мощности'!#REF!,'[2]Баланс мощности'!#REF!</definedName>
    <definedName name="P2_SCOPE_PROT2" hidden="1">'[2]Баланс мощности'!#REF!,'[2]Баланс мощности'!#REF!,'[2]Баланс мощности'!#REF!,'[2]Баланс мощности'!#REF!,'[2]Баланс мощности'!#REF!</definedName>
    <definedName name="P2_SCOPE_PROT22" localSheetId="7" hidden="1">#REF!,#REF!,#REF!,#REF!,#REF!,#REF!</definedName>
    <definedName name="P2_SCOPE_PROT22" hidden="1">#REF!,#REF!,#REF!,#REF!,#REF!,#REF!</definedName>
    <definedName name="P2_SCOPE_PROT27" localSheetId="7" hidden="1">'[2] КВЛ 2012-2014 '!#REF!,'[2] КВЛ 2012-2014 '!$A$22:$B$25,'[2] КВЛ 2012-2014 '!$A$28:$B$31,'[2] КВЛ 2012-2014 '!$A$34:$B$37,'[2] КВЛ 2012-2014 '!$A$40:$B$43,'[2] КВЛ 2012-2014 '!#REF!</definedName>
    <definedName name="P2_SCOPE_PROT27" hidden="1">'[2] КВЛ 2012-2014 '!#REF!,'[2] КВЛ 2012-2014 '!$A$22:$B$25,'[2] КВЛ 2012-2014 '!$A$28:$B$31,'[2] КВЛ 2012-2014 '!$A$34:$B$37,'[2] КВЛ 2012-2014 '!$A$40:$B$43,'[2] КВЛ 2012-2014 '!#REF!</definedName>
    <definedName name="P2_SCOPE_PROT5" hidden="1">'[2]Амортизация по уровням напр-я'!$D$9:$F$12,'[2]Амортизация по уровням напр-я'!$I$9:$I$12,'[2]Амортизация по уровням напр-я'!$D$19:$F$22</definedName>
    <definedName name="P2_SCOPE_PROT8" localSheetId="7" hidden="1">#REF!,#REF!,#REF!,#REF!</definedName>
    <definedName name="P2_SCOPE_PROT8" hidden="1">#REF!,#REF!,#REF!,#REF!</definedName>
    <definedName name="P3_SCOPE_PROT1" localSheetId="7" hidden="1">'[2]Баланс энергии'!$D$19:$G$20,'[2]Баланс энергии'!$D$22:$G$24,'[2]Баланс энергии'!#REF!,'[2]Баланс энергии'!#REF!,'[2]Баланс энергии'!#REF!</definedName>
    <definedName name="P3_SCOPE_PROT1" hidden="1">'[2]Баланс энергии'!$D$19:$G$20,'[2]Баланс энергии'!$D$22:$G$24,'[2]Баланс энергии'!#REF!,'[2]Баланс энергии'!#REF!,'[2]Баланс энергии'!#REF!</definedName>
    <definedName name="P3_SCOPE_PROT14" localSheetId="7" hidden="1">#REF!,#REF!,#REF!,#REF!,#REF!,#REF!,#REF!,#REF!,#REF!</definedName>
    <definedName name="P3_SCOPE_PROT14" hidden="1">#REF!,#REF!,#REF!,#REF!,#REF!,#REF!,#REF!,#REF!,#REF!</definedName>
    <definedName name="P3_SCOPE_PROT2" localSheetId="7" hidden="1">'[2]Баланс мощности'!#REF!,'[2]Баланс мощности'!#REF!,'[2]Баланс мощности'!#REF!,'[2]Баланс мощности'!#REF!,'[2]Баланс мощности'!#REF!</definedName>
    <definedName name="P3_SCOPE_PROT2" hidden="1">'[2]Баланс мощности'!#REF!,'[2]Баланс мощности'!#REF!,'[2]Баланс мощности'!#REF!,'[2]Баланс мощности'!#REF!,'[2]Баланс мощности'!#REF!</definedName>
    <definedName name="P3_SCOPE_PROT8" localSheetId="7" hidden="1">#REF!,#REF!,#REF!,#REF!,#REF!</definedName>
    <definedName name="P3_SCOPE_PROT8" hidden="1">#REF!,#REF!,#REF!,#REF!,#REF!</definedName>
    <definedName name="P4_SCOPE_PROT1" localSheetId="7" hidden="1">'[2]Баланс энергии'!#REF!,'[2]Баланс энергии'!#REF!,'[2]Баланс энергии'!#REF!,'[2]Баланс энергии'!#REF!,'[2]Баланс энергии'!#REF!</definedName>
    <definedName name="P4_SCOPE_PROT1" hidden="1">'[2]Баланс энергии'!#REF!,'[2]Баланс энергии'!#REF!,'[2]Баланс энергии'!#REF!,'[2]Баланс энергии'!#REF!,'[2]Баланс энергии'!#REF!</definedName>
    <definedName name="P4_SCOPE_PROT14" localSheetId="7" hidden="1">#REF!,#REF!,#REF!,#REF!,#REF!,#REF!,#REF!,#REF!,#REF!</definedName>
    <definedName name="P4_SCOPE_PROT14" hidden="1">#REF!,#REF!,#REF!,#REF!,#REF!,#REF!,#REF!,#REF!,#REF!</definedName>
    <definedName name="P4_SCOPE_PROT2" localSheetId="7" hidden="1">'[2]Баланс мощности'!#REF!,'[2]Баланс мощности'!#REF!,'[2]Баланс мощности'!#REF!,'[2]Баланс мощности'!#REF!,'[2]Баланс мощности'!#REF!</definedName>
    <definedName name="P4_SCOPE_PROT2" hidden="1">'[2]Баланс мощности'!#REF!,'[2]Баланс мощности'!#REF!,'[2]Баланс мощности'!#REF!,'[2]Баланс мощности'!#REF!,'[2]Баланс мощности'!#REF!</definedName>
    <definedName name="P4_SCOPE_PROT8" localSheetId="7" hidden="1">#REF!,#REF!,#REF!,#REF!,#REF!</definedName>
    <definedName name="P4_SCOPE_PROT8" hidden="1">#REF!,#REF!,#REF!,#REF!,#REF!</definedName>
    <definedName name="P5_SCOPE_PROT1" localSheetId="7" hidden="1">'[2]Баланс энергии'!#REF!,'[2]Баланс энергии'!#REF!,'[2]Баланс энергии'!#REF!,'[2]Баланс энергии'!#REF!,'[2]Баланс энергии'!#REF!</definedName>
    <definedName name="P5_SCOPE_PROT1" hidden="1">'[2]Баланс энергии'!#REF!,'[2]Баланс энергии'!#REF!,'[2]Баланс энергии'!#REF!,'[2]Баланс энергии'!#REF!,'[2]Баланс энергии'!#REF!</definedName>
    <definedName name="P5_SCOPE_PROT2" localSheetId="7" hidden="1">'[2]Баланс мощности'!#REF!,'[2]Баланс мощности'!#REF!,'[2]Баланс мощности'!#REF!,'[2]Баланс мощности'!#REF!,'[2]Баланс мощности'!#REF!</definedName>
    <definedName name="P5_SCOPE_PROT2" hidden="1">'[2]Баланс мощности'!#REF!,'[2]Баланс мощности'!#REF!,'[2]Баланс мощности'!#REF!,'[2]Баланс мощности'!#REF!,'[2]Баланс мощности'!#REF!</definedName>
    <definedName name="P5_SCOPE_PROT8" localSheetId="7" hidden="1">#REF!,#REF!,#REF!,#REF!,#REF!</definedName>
    <definedName name="P5_SCOPE_PROT8" hidden="1">#REF!,#REF!,#REF!,#REF!,#REF!</definedName>
    <definedName name="P6_SCOPE_PROT1" localSheetId="7" hidden="1">'[2]Баланс энергии'!#REF!,'[2]Баланс энергии'!#REF!,'[2]Баланс энергии'!$A$39:$B$41,'[2]Баланс энергии'!#REF!,'форма 2.4 '!P1_SCOPE_PROT1,'форма 2.4 '!P2_SCOPE_PROT1</definedName>
    <definedName name="P6_SCOPE_PROT1" hidden="1">'[2]Баланс энергии'!#REF!,'[2]Баланс энергии'!#REF!,'[2]Баланс энергии'!$A$39:$B$41,'[2]Баланс энергии'!#REF!,P1_SCOPE_PROT1,P2_SCOPE_PROT1</definedName>
    <definedName name="P6_SCOPE_PROT8" localSheetId="7" hidden="1">#REF!,#REF!,#REF!,#REF!</definedName>
    <definedName name="P6_SCOPE_PROT8" hidden="1">#REF!,#REF!,#REF!,#REF!</definedName>
    <definedName name="prd">'[1]Титульный'!$F$9</definedName>
    <definedName name="PROT_22" localSheetId="7">P3_PROT_22,P4_PROT_22,P5_PROT_22</definedName>
    <definedName name="PROT_22">P3_PROT_22,P4_PROT_22,P5_PROT_22</definedName>
    <definedName name="REGION">'[1]TEHSHEET'!$B$1:$B$84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7">P1_SCOPE_16_PRT,P2_SCOPE_16_PRT</definedName>
    <definedName name="SCOPE_16_PRT">P1_SCOPE_16_PRT,P2_SCOPE_16_PRT</definedName>
    <definedName name="Scope_17_PRT" localSheetId="7">P1_SCOPE_16_PRT,P2_SCOPE_16_PRT</definedName>
    <definedName name="Scope_17_PRT">P1_SCOPE_16_PRT,P2_SCOPE_16_PRT</definedName>
    <definedName name="SCOPE_DIP1_1" localSheetId="7">'[2]Баланс энергии'!#REF!</definedName>
    <definedName name="SCOPE_DIP1_1">'[2]Баланс энергии'!#REF!</definedName>
    <definedName name="SCOPE_DIP1_2" localSheetId="7">'[2]Баланс энергии'!#REF!</definedName>
    <definedName name="SCOPE_DIP1_2">'[2]Баланс энергии'!#REF!</definedName>
    <definedName name="SCOPE_MNTH">'[2]TEHSHEET'!$E$7:$E$18</definedName>
    <definedName name="SCOPE_PER_PRT" localSheetId="7">P5_SCOPE_PER_PRT,P6_SCOPE_PER_PRT,P7_SCOPE_PER_PRT,P8_SCOPE_PER_PRT</definedName>
    <definedName name="SCOPE_PER_PRT">P5_SCOPE_PER_PRT,P6_SCOPE_PER_PRT,P7_SCOPE_PER_PRT,P8_SCOPE_PER_PRT</definedName>
    <definedName name="SCOPE_PROT1" localSheetId="7">'форма 2.4 '!P3_SCOPE_PROT1,'форма 2.4 '!P4_SCOPE_PROT1,'форма 2.4 '!P5_SCOPE_PROT1,'форма 2.4 '!P6_SCOPE_PROT1</definedName>
    <definedName name="SCOPE_PROT1">P3_SCOPE_PROT1,P4_SCOPE_PROT1,P5_SCOPE_PROT1,P6_SCOPE_PROT1</definedName>
    <definedName name="SCOPE_PROT10" localSheetId="7">#REF!,#REF!,#REF!,#REF!,#REF!,#REF!</definedName>
    <definedName name="SCOPE_PROT10">#REF!,#REF!,#REF!,#REF!,#REF!,#REF!</definedName>
    <definedName name="SCOPE_PROT11" localSheetId="7">#REF!,#REF!,#REF!,#REF!</definedName>
    <definedName name="SCOPE_PROT11">#REF!,#REF!,#REF!,#REF!</definedName>
    <definedName name="SCOPE_PROT12" localSheetId="7">#REF!,#REF!,#REF!</definedName>
    <definedName name="SCOPE_PROT12">#REF!,#REF!,#REF!</definedName>
    <definedName name="SCOPE_PROT13" localSheetId="7">#REF!,#REF!,'форма 2.4 '!P1_SCOPE_PROT13,'форма 2.4 '!P2_SCOPE_PROT13</definedName>
    <definedName name="SCOPE_PROT13">#REF!,#REF!,P1_SCOPE_PROT13,P2_SCOPE_PROT13</definedName>
    <definedName name="SCOPE_PROT14" localSheetId="7">#REF!,#REF!,#REF!,'форма 2.4 '!P1_SCOPE_PROT14,'форма 2.4 '!P2_SCOPE_PROT14,'форма 2.4 '!P3_SCOPE_PROT14,'форма 2.4 '!P4_SCOPE_PROT14</definedName>
    <definedName name="SCOPE_PROT14">#REF!,#REF!,#REF!,P1_SCOPE_PROT14,P2_SCOPE_PROT14,P3_SCOPE_PROT14,P4_SCOPE_PROT14</definedName>
    <definedName name="SCOPE_PROT15">'[2]Плата за землю'!$B$7:$E$7,'[2]Плата за землю'!$A$10:$E$13</definedName>
    <definedName name="SCOPE_PROT16" localSheetId="7">'[2]Транспортный налог'!#REF!,'[2]Транспортный налог'!#REF!,'[2]Транспортный налог'!$E$19,'форма 2.4 '!P1_SCOPE_PROT16</definedName>
    <definedName name="SCOPE_PROT16">'[2]Транспортный налог'!#REF!,'[2]Транспортный налог'!#REF!,'[2]Транспортный налог'!$E$19,P1_SCOPE_PROT16</definedName>
    <definedName name="SCOPE_PROT18" localSheetId="7">#REF!,#REF!,#REF!</definedName>
    <definedName name="SCOPE_PROT18">#REF!,#REF!,#REF!</definedName>
    <definedName name="SCOPE_PROT19">'[2]Аренда имущества'!$A$23:$E$27,'[2]Аренда имущества'!$A$8:$E$13,'[2]Аренда имущества'!$A$30:$E$33</definedName>
    <definedName name="SCOPE_PROT2" localSheetId="7">'форма 2.4 '!P1_SCOPE_PROT2,'форма 2.4 '!P2_SCOPE_PROT2,'форма 2.4 '!P3_SCOPE_PROT2,'форма 2.4 '!P4_SCOPE_PROT2,'форма 2.4 '!P5_SCOPE_PROT2</definedName>
    <definedName name="SCOPE_PROT2">P1_SCOPE_PROT2,P2_SCOPE_PROT2,P3_SCOPE_PROT2,P4_SCOPE_PROT2,P5_SCOPE_PROT2</definedName>
    <definedName name="SCOPE_PROT20" localSheetId="7">#REF!,#REF!,#REF!,#REF!</definedName>
    <definedName name="SCOPE_PROT20">#REF!,#REF!,#REF!,#REF!</definedName>
    <definedName name="SCOPE_PROT21" localSheetId="7">#REF!,#REF!,#REF!,#REF!,#REF!,#REF!,#REF!,#REF!</definedName>
    <definedName name="SCOPE_PROT21">#REF!,#REF!,#REF!,#REF!,#REF!,#REF!,#REF!,#REF!</definedName>
    <definedName name="SCOPE_PROT22" localSheetId="7">#REF!,#REF!,#REF!,#REF!,'форма 2.4 '!P1_SCOPE_PROT22,'форма 2.4 '!P2_SCOPE_PROT22</definedName>
    <definedName name="SCOPE_PROT22">#REF!,#REF!,#REF!,#REF!,P1_SCOPE_PROT22,P2_SCOPE_PROT22</definedName>
    <definedName name="SCOPE_PROT23" localSheetId="7">'[2]Прочие НР'!$C$7:$C$11,'[2]Прочие НР'!#REF!,'[2]Прочие НР'!$D$13,'[2]Прочие НР'!$B$13,'[2]Прочие НР'!$A$7:$A$11</definedName>
    <definedName name="SCOPE_PROT23">'[2]Прочие НР'!$C$7:$C$11,'[2]Прочие НР'!#REF!,'[2]Прочие НР'!$D$13,'[2]Прочие НР'!$B$13,'[2]Прочие НР'!$A$7:$A$11</definedName>
    <definedName name="SCOPE_PROT24" localSheetId="7">#REF!,#REF!,#REF!,#REF!,#REF!</definedName>
    <definedName name="SCOPE_PROT24">#REF!,#REF!,#REF!,#REF!,#REF!</definedName>
    <definedName name="SCOPE_PROT25" localSheetId="7">'[2]Налог на имущество'!$E$7:$E$9,'[2]Налог на имущество'!#REF!,'[2]Налог на имущество'!$D$11,'[2]Налог на имущество'!$B$12:$E$16,'[2]Налог на имущество'!#REF!</definedName>
    <definedName name="SCOPE_PROT25">'[2]Налог на имущество'!$E$7:$E$9,'[2]Налог на имущество'!#REF!,'[2]Налог на имущество'!$D$11,'[2]Налог на имущество'!$B$12:$E$16,'[2]Налог на имущество'!#REF!</definedName>
    <definedName name="SCOPE_PROT26" localSheetId="7">'[2]Выпадающий доход'!#REF!,'[2]Выпадающий доход'!#REF!,'[2]Выпадающий доход'!#REF!,'[2]Выпадающий доход'!$A$7:$A$9,'[2]Выпадающий доход'!$E$7:$E$9</definedName>
    <definedName name="SCOPE_PROT26">'[2]Выпадающий доход'!#REF!,'[2]Выпадающий доход'!#REF!,'[2]Выпадающий доход'!#REF!,'[2]Выпадающий доход'!$A$7:$A$9,'[2]Выпадающий доход'!$E$7:$E$9</definedName>
    <definedName name="SCOPE_PROT27" localSheetId="7">'[2] КВЛ 2012-2014 '!#REF!,'[2] КВЛ 2012-2014 '!#REF!,'[2] КВЛ 2012-2014 '!#REF!,'[2] КВЛ 2012-2014 '!$A$2:$G$2,'[2] КВЛ 2012-2014 '!#REF!,'форма 2.4 '!P1_SCOPE_PROT27,'форма 2.4 '!P2_SCOPE_PROT27</definedName>
    <definedName name="SCOPE_PROT27">'[2] КВЛ 2012-2014 '!#REF!,'[2] КВЛ 2012-2014 '!#REF!,'[2] КВЛ 2012-2014 '!#REF!,'[2] КВЛ 2012-2014 '!$A$2:$G$2,'[2] КВЛ 2012-2014 '!#REF!,P1_SCOPE_PROT27,P2_SCOPE_PROT27</definedName>
    <definedName name="SCOPE_PROT28" localSheetId="7">#REF!</definedName>
    <definedName name="SCOPE_PROT28">#REF!</definedName>
    <definedName name="SCOPE_PROT29" localSheetId="7">#REF!,#REF!,#REF!,#REF!</definedName>
    <definedName name="SCOPE_PROT29">#REF!,#REF!,#REF!,#REF!</definedName>
    <definedName name="SCOPE_PROT3" localSheetId="7">#REF!,#REF!,#REF!</definedName>
    <definedName name="SCOPE_PROT3">#REF!,#REF!,#REF!</definedName>
    <definedName name="SCOPE_PROT30" localSheetId="7">#REF!</definedName>
    <definedName name="SCOPE_PROT30">#REF!</definedName>
    <definedName name="SCOPE_PROT31" localSheetId="7">#REF!</definedName>
    <definedName name="SCOPE_PROT31">#REF!</definedName>
    <definedName name="SCOPE_PROT32" localSheetId="7">#REF!,#REF!,#REF!</definedName>
    <definedName name="SCOPE_PROT32">#REF!,#REF!,#REF!</definedName>
    <definedName name="SCOPE_PROT33" localSheetId="7">#REF!,#REF!,#REF!,#REF!</definedName>
    <definedName name="SCOPE_PROT33">#REF!,#REF!,#REF!,#REF!</definedName>
    <definedName name="SCOPE_PROT34" localSheetId="7">#REF!,'форма 2.4 '!P1_SCOPE_PROT34</definedName>
    <definedName name="SCOPE_PROT34">#REF!,P1_SCOPE_PROT34</definedName>
    <definedName name="SCOPE_PROT35" localSheetId="7">#REF!,#REF!,#REF!</definedName>
    <definedName name="SCOPE_PROT35">#REF!,#REF!,#REF!</definedName>
    <definedName name="SCOPE_PROT36" localSheetId="7">#REF!,#REF!</definedName>
    <definedName name="SCOPE_PROT36">#REF!,#REF!</definedName>
    <definedName name="SCOPE_PROT37" localSheetId="7">#REF!,#REF!,#REF!</definedName>
    <definedName name="SCOPE_PROT37">#REF!,#REF!,#REF!</definedName>
    <definedName name="SCOPE_PROT38" localSheetId="7">#REF!,#REF!,#REF!</definedName>
    <definedName name="SCOPE_PROT38">#REF!,#REF!,#REF!</definedName>
    <definedName name="SCOPE_PROT4" localSheetId="7">#REF!</definedName>
    <definedName name="SCOPE_PROT4">#REF!</definedName>
    <definedName name="SCOPE_PROT5">P1_SCOPE_PROT5,P2_SCOPE_PROT5</definedName>
    <definedName name="SCOPE_PROT6" localSheetId="7">'[2]Свод по амортизации'!$E$8:$E$10,'[2]Свод по амортизации'!$C$14:$E$14,'[2]Свод по амортизации'!#REF!</definedName>
    <definedName name="SCOPE_PROT6">'[2]Свод по амортизации'!$E$8:$E$10,'[2]Свод по амортизации'!$C$14:$E$14,'[2]Свод по амортизации'!#REF!</definedName>
    <definedName name="SCOPE_PROT7" localSheetId="7">#REF!,#REF!,#REF!,#REF!,#REF!</definedName>
    <definedName name="SCOPE_PROT7">#REF!,#REF!,#REF!,#REF!,#REF!</definedName>
    <definedName name="SCOPE_PROT8" localSheetId="7">#REF!,'форма 2.4 '!P1_SCOPE_PROT8,'форма 2.4 '!P2_SCOPE_PROT8,'форма 2.4 '!P3_SCOPE_PROT8,'форма 2.4 '!P4_SCOPE_PROT8,'форма 2.4 '!P5_SCOPE_PROT8,'форма 2.4 '!P6_SCOPE_PROT8</definedName>
    <definedName name="SCOPE_PROT8">#REF!,P1_SCOPE_PROT8,P2_SCOPE_PROT8,P3_SCOPE_PROT8,P4_SCOPE_PROT8,P5_SCOPE_PROT8,P6_SCOPE_PROT8</definedName>
    <definedName name="SCOPE_SV_PRT" localSheetId="7">P1_SCOPE_SV_PRT,P2_SCOPE_SV_PRT,P3_SCOPE_SV_PRT</definedName>
    <definedName name="SCOPE_SV_PRT">P1_SCOPE_SV_PRT,P2_SCOPE_SV_PRT,P3_SCOPE_SV_PRT</definedName>
    <definedName name="sub_11011" localSheetId="1">'Форма 1.1'!$A$22</definedName>
    <definedName name="T2_DiapProt" localSheetId="7">P1_T2_DiapProt,P2_T2_DiapProt</definedName>
    <definedName name="T2_DiapProt">P1_T2_DiapProt,P2_T2_DiapProt</definedName>
    <definedName name="T3?L1.4.1" localSheetId="7">#REF!</definedName>
    <definedName name="T3?L1.4.1">#REF!</definedName>
    <definedName name="T3?L1.5.1" localSheetId="7">#REF!</definedName>
    <definedName name="T3?L1.5.1">#REF!</definedName>
    <definedName name="T6_Protect" localSheetId="7">P1_T6_Protect,P2_T6_Protect</definedName>
    <definedName name="T6_Protect">P1_T6_Protect,P2_T6_Protect</definedName>
    <definedName name="TOTAL" localSheetId="7">P1_TOTAL,P2_TOTAL,P3_TOTAL,P4_TOTAL,P5_TOTAL</definedName>
    <definedName name="TOTAL">P1_TOTAL,P2_TOTAL,P3_TOTAL,P4_TOTAL,P5_TOTAL</definedName>
    <definedName name="version">'[1]Инструкция'!$B$2</definedName>
    <definedName name="vvvv" localSheetId="7" hidden="1">#REF!,#REF!,#REF!,#REF!,#REF!,#REF!,#REF!,#REF!</definedName>
    <definedName name="vvvv" hidden="1">#REF!,#REF!,#REF!,#REF!,#REF!,#REF!,#REF!,#REF!</definedName>
    <definedName name="wrk_f21">#REF!</definedName>
    <definedName name="wrk_f22">#REF!</definedName>
    <definedName name="wrk_f23">#REF!</definedName>
    <definedName name="wrk_f24">#REF!</definedName>
    <definedName name="wrk_f24_k">#REF!</definedName>
    <definedName name="Years">'[1]TEHSHEET'!$E$2:$E$8</definedName>
    <definedName name="БазовыйПериод">'[3]Заголовок'!$B$15</definedName>
    <definedName name="_xlnm.Print_Titles" localSheetId="4">'Форма 2.1'!$8:$8</definedName>
    <definedName name="_xlnm.Print_Titles" localSheetId="5">'Форма 2.2'!$9:$9</definedName>
    <definedName name="_xlnm.Print_Titles" localSheetId="6">'форма 2.3'!$9:$9</definedName>
    <definedName name="ЗП1">'[4]Лист13'!$A$2</definedName>
    <definedName name="ЗП2">'[4]Лист13'!$B$2</definedName>
    <definedName name="ЗП3">'[4]Лист13'!$C$2</definedName>
    <definedName name="ЗП4">'[4]Лист13'!$D$2</definedName>
    <definedName name="й" localSheetId="7">P1_SCOPE_16_PRT,P2_SCOPE_16_PRT</definedName>
    <definedName name="й">P1_SCOPE_16_PRT,P2_SCOPE_16_PRT</definedName>
    <definedName name="Кв" localSheetId="7">#REF!</definedName>
    <definedName name="Кв">#REF!</definedName>
    <definedName name="Кн" localSheetId="7">#REF!</definedName>
    <definedName name="Кн">#REF!</definedName>
    <definedName name="мрпоп" localSheetId="7">P1_SCOPE_16_PRT,P2_SCOPE_16_PRT</definedName>
    <definedName name="мрпоп">P1_SCOPE_16_PRT,P2_SCOPE_16_PRT</definedName>
    <definedName name="н" localSheetId="7">P1_T2.1?Protection</definedName>
    <definedName name="н">P1_T2.1?Protection</definedName>
    <definedName name="название" localSheetId="7">#REF!</definedName>
    <definedName name="название">#REF!</definedName>
    <definedName name="_xlnm.Print_Area" localSheetId="9">'план качества'!$A$1:$B$20</definedName>
    <definedName name="_xlnm.Print_Area" localSheetId="1">'Форма 1.1'!$A$1:$F$26</definedName>
    <definedName name="_xlnm.Print_Area" localSheetId="2">'Форма 1.2'!$A$1:$G$13</definedName>
    <definedName name="_xlnm.Print_Area" localSheetId="4">'Форма 2.1'!$A$1:$C$34</definedName>
    <definedName name="_xlnm.Print_Area" localSheetId="5">'Форма 2.2'!$A$1:$H$31</definedName>
    <definedName name="_xlnm.Print_Area" localSheetId="6">'форма 2.3'!$A$1:$H$37</definedName>
    <definedName name="_xlnm.Print_Area" localSheetId="7">'форма 2.4 '!$A$1:$F$47</definedName>
    <definedName name="_xlnm.Print_Area" localSheetId="8">'форма 3 '!$A$1:$D$37</definedName>
    <definedName name="ОтпускЭлектроэнергииИтогоБаз">'[3]6'!$C$15</definedName>
    <definedName name="ОтпускЭлектроэнергииИтогоРег">'[3]6'!$C$24</definedName>
    <definedName name="ПериодРегулирования">'[3]Заголовок'!$B$14</definedName>
    <definedName name="р" localSheetId="7">P5_SCOPE_PER_PRT,P6_SCOPE_PER_PRT,P7_SCOPE_PER_PRT,P8_SCOPE_PER_PRT</definedName>
    <definedName name="р">P5_SCOPE_PER_PRT,P6_SCOPE_PER_PRT,P7_SCOPE_PER_PRT,P8_SCOPE_PER_PRT</definedName>
    <definedName name="Рсрi" localSheetId="7">#REF!</definedName>
    <definedName name="Рсрi">#REF!</definedName>
  </definedNames>
  <calcPr fullCalcOnLoad="1"/>
</workbook>
</file>

<file path=xl/sharedStrings.xml><?xml version="1.0" encoding="utf-8"?>
<sst xmlns="http://schemas.openxmlformats.org/spreadsheetml/2006/main" count="401" uniqueCount="196">
  <si>
    <t xml:space="preserve">Должность                   </t>
  </si>
  <si>
    <t xml:space="preserve"> Ф.И.О.                        Подпись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</si>
  <si>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</si>
  <si>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</si>
  <si>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</si>
  <si>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</si>
  <si>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</si>
  <si>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</si>
  <si>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</si>
  <si>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</si>
  <si>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</si>
  <si>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</si>
  <si>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дней</t>
  </si>
  <si>
    <t>шт. на 1000 потребителей услуг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</si>
  <si>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</si>
  <si>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</si>
  <si>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месяцев</t>
  </si>
  <si>
    <t>Ис ( индикатор исполнительности)</t>
  </si>
  <si>
    <t xml:space="preserve">Ин (индикатор информативности) </t>
  </si>
  <si>
    <t>Рс (индикатор результативности обратной связи)</t>
  </si>
  <si>
    <t xml:space="preserve">Оценочный балл 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</si>
  <si>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</si>
  <si>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гр. 3 формы 1.1</t>
  </si>
  <si>
    <t>Максимальное за расчетный период регулирования число точек присоединения  потребителей услуг к э. сети ТСО, шт.</t>
  </si>
  <si>
    <t>2.1. Наличие единого телефонного номера для приема обращений потребителей услуг (наличие - 1, отсутствие - 0)</t>
  </si>
  <si>
    <t>Пп = Тпр/Nтп</t>
  </si>
  <si>
    <t>-</t>
  </si>
  <si>
    <t>обратная</t>
  </si>
  <si>
    <t>в том числе по критериям: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</si>
  <si>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</si>
  <si>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</si>
  <si>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</si>
  <si>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прямая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</si>
  <si>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</si>
  <si>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</si>
  <si>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</si>
  <si>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</si>
  <si>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в) должностные инструкции сотрудников, обслуживающих заявителей и потребителей услуг, шт.</t>
  </si>
  <si>
    <t>а) регламенты оказания услуг и рассмотрения обращений заявителей и потребителей услуг, шт.</t>
  </si>
  <si>
    <t>в том числе:</t>
  </si>
  <si>
    <t>в том числе, по критериям: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</si>
  <si>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</si>
  <si>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плановое
(П)</t>
  </si>
  <si>
    <t>факти-ческое
(Ф)</t>
  </si>
  <si>
    <t>Зависи-мость</t>
  </si>
  <si>
    <t>Ф / П * 100, %</t>
  </si>
  <si>
    <t>Значение</t>
  </si>
  <si>
    <t>(наименование территориальной сетевой организации)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</si>
  <si>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</si>
  <si>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б) для остальных потребителей услуг, дней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</si>
  <si>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</si>
  <si>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Наименование параметра (показателя), характеризующего индикатор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</si>
  <si>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</si>
  <si>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</si>
  <si>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4. Индивидуальность подхода к потребителям услуг льготных категорий, по критерию</t>
  </si>
  <si>
    <t>б) электронной связи через сеть Интернет, шт. на 1000 потребителей услуг</t>
  </si>
  <si>
    <t>а) письменных опросов, шт. на 1000 потребителей услуг</t>
  </si>
  <si>
    <t>3. Оперативность реагирования на обращения потребителей услуг - всего,</t>
  </si>
  <si>
    <t>2. Степень удовлетворения обращений потребителей услуг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</si>
  <si>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</si>
  <si>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7. Итого по индикатору 
информативности (Ин)</t>
  </si>
  <si>
    <t>(год)</t>
  </si>
  <si>
    <t>Предлагаемые плановые значения параметров (критериев), характеризующих индикаторы качества **</t>
  </si>
  <si>
    <t>Количество точек присоединения потребителей услуг к электрической сети электросетевой организации, шт.</t>
  </si>
  <si>
    <t>Продолжительность прекращения,
час.</t>
  </si>
  <si>
    <t>№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</si>
  <si>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</si>
  <si>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b/>
        <vertAlign val="subscript"/>
        <sz val="11"/>
        <rFont val="Times New Roman"/>
        <family val="1"/>
      </rPr>
      <t>п</t>
    </r>
    <r>
      <rPr>
        <b/>
        <sz val="11"/>
        <rFont val="Times New Roman"/>
        <family val="1"/>
      </rPr>
      <t>)</t>
    </r>
  </si>
  <si>
    <t>6. Итого по индикатору результативности обратной связи (Рс)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</si>
  <si>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</si>
  <si>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Наименование параметра (критерия), характеризующего индикатор</t>
  </si>
  <si>
    <t>Ед.изм-ния</t>
  </si>
  <si>
    <t>%</t>
  </si>
  <si>
    <t>шт.</t>
  </si>
  <si>
    <t>(наличие - 1, отсутствие - 0)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</si>
  <si>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</si>
  <si>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</si>
  <si>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Максимальное за расчетный период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</si>
  <si>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</si>
  <si>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</si>
  <si>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</si>
  <si>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</si>
  <si>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</si>
  <si>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</si>
  <si>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</si>
  <si>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</si>
  <si>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</si>
  <si>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</si>
  <si>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</si>
  <si>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</si>
  <si>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</si>
  <si>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</si>
  <si>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>Форма 2.1 - Расчет значения индикатора информативности за 2013 год</t>
  </si>
  <si>
    <t>за 2013 год</t>
  </si>
  <si>
    <t>Форма 2.2 - Расчет значения индикатора исполнительности за 2013 год</t>
  </si>
  <si>
    <t>Форма 2.3 - Расчет значения индикатора результативности обратной связи за 2013 год</t>
  </si>
  <si>
    <t>за 2012 год</t>
  </si>
  <si>
    <t>за 2012-2013 годы</t>
  </si>
  <si>
    <t>Форма 1.1 - Журнал учета текущей информации о прекращении передачи электрической энергии для потребителей услуг    электросетевой организации</t>
  </si>
  <si>
    <t>Наименование показателя</t>
  </si>
  <si>
    <t>Мероприятия, направленные на улучшение показателя*</t>
  </si>
  <si>
    <t>Описание (обоснование)</t>
  </si>
  <si>
    <t>Значение показателя на</t>
  </si>
  <si>
    <t>1</t>
  </si>
  <si>
    <t>Показатель средней продолжительности прекращений передачи электрической энергии (Пп)</t>
  </si>
  <si>
    <t>2</t>
  </si>
  <si>
    <t xml:space="preserve">Показатель уровня качества осуществляемого технологического присоединения (Птпр) </t>
  </si>
  <si>
    <t>3</t>
  </si>
  <si>
    <t xml:space="preserve">Показатель уровня качества обслуживания потребителей услуг территориальными сетевыми организациями (Птсо) </t>
  </si>
  <si>
    <t>Форма 1.3 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</t>
  </si>
  <si>
    <t xml:space="preserve"> Ф.И.О.                       </t>
  </si>
  <si>
    <t xml:space="preserve"> Подпись</t>
  </si>
  <si>
    <t>Форма 3.1</t>
  </si>
  <si>
    <t>Наименование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</si>
  <si>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(Nзаяв_тпр)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</si>
  <si>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(Nнсзаяв_тпр)</t>
  </si>
  <si>
    <t>max (1, Nзаяв_тпр - Nнсзаяв_тпр)</t>
  </si>
  <si>
    <t>Пзаяв_тпр</t>
  </si>
  <si>
    <t>Форма 3.2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</si>
  <si>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(Nсд_тпр)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</si>
  <si>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(Nнссд_тпр)</t>
  </si>
  <si>
    <t>max (1, Nсд_тпр - Nнссд_тпр)</t>
  </si>
  <si>
    <t>Пнс_тпр</t>
  </si>
  <si>
    <t>Форма 3.3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</si>
  <si>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(Nн_тпр)</t>
  </si>
  <si>
    <t>max (1, Nочз_тпр - Nн_тпр)</t>
  </si>
  <si>
    <t>Пнпа_тпр</t>
  </si>
  <si>
    <t>Птпр</t>
  </si>
  <si>
    <t>б) наличие положения о деятельности структурного подразделения по работе 
с заявителями и потребителями услуг ‎(наличие - 1, отсутствие - ‎‎0), шт.‎</t>
  </si>
  <si>
    <t>1. Соблюдение сроков по процедурам взаимодействия с потребителями услуг (заявителями) - всего</t>
  </si>
  <si>
    <t xml:space="preserve"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
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</si>
  <si>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</si>
  <si>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</si>
  <si>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</si>
  <si>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 xml:space="preserve"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
</t>
  </si>
  <si>
    <t>3. Наличие взаимодействия с потребителями услуг при выводе оборудования в ремонт и (или) из эксплуатации</t>
  </si>
  <si>
    <t>3.1. 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
(наличие - 1, отсутствие - 0)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</si>
  <si>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</si>
  <si>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</si>
  <si>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5. Итого по индикатору 
исполнительности (Ис)</t>
  </si>
  <si>
    <t>в) системы автоинформирования,шт. на 1000 потребителей услуг</t>
  </si>
  <si>
    <t>Должность                                                               Ф.И.О.                        Подпись</t>
  </si>
  <si>
    <t>Форма 2.4 - Предложения территориальных сетевых организаций по плановым значениям параметров (критериев), характеризующих индикаторы качества обслуживания потребителей, на каждый расчетный период регулирования в пределах долгосрочного периода регулирования*</t>
  </si>
  <si>
    <t>Показатель</t>
  </si>
  <si>
    <t>Значение показателя, годы:</t>
  </si>
  <si>
    <t>Предлагаемые плановые значения параметров (критериев), характеризующих индикаторы качества**</t>
  </si>
  <si>
    <t>1.1.</t>
  </si>
  <si>
    <t>1.2. а)</t>
  </si>
  <si>
    <t>1.2. б)</t>
  </si>
  <si>
    <t>1.2. в)</t>
  </si>
  <si>
    <t>1.2. г)</t>
  </si>
  <si>
    <t>2.1.</t>
  </si>
  <si>
    <t>2.2.</t>
  </si>
  <si>
    <t>1.3.</t>
  </si>
  <si>
    <t>3.1.</t>
  </si>
  <si>
    <t>3.2.</t>
  </si>
  <si>
    <t>4.1.</t>
  </si>
  <si>
    <t>2.3.</t>
  </si>
  <si>
    <t>2.4.</t>
  </si>
  <si>
    <t>2.5.</t>
  </si>
  <si>
    <t>2.6.</t>
  </si>
  <si>
    <t>3.2. а)</t>
  </si>
  <si>
    <t>3.2. б)</t>
  </si>
  <si>
    <t>3.2. в)</t>
  </si>
  <si>
    <t>5.1.</t>
  </si>
  <si>
    <t>5.2.</t>
  </si>
  <si>
    <t>Предлагаемое плановое значение показателя уровня качества обслуживания потребителей услуг территориальными сетевыми организациями</t>
  </si>
  <si>
    <t>2015 год</t>
  </si>
  <si>
    <t>2016 год</t>
  </si>
  <si>
    <t>2017 год</t>
  </si>
  <si>
    <t>2018 год</t>
  </si>
  <si>
    <t>2019 год</t>
  </si>
  <si>
    <t>Формы, используемые для расчета значений показателей уровня качества оказываемых услуг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</si>
  <si>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</si>
  <si>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</si>
  <si>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t>Должность                                         Ф.И.О.                        Подпись</t>
  </si>
  <si>
    <t xml:space="preserve">Предложение по показателю уровня качества обслуживания потребителей услуг территориальными сетевыми организациями (Птсо) </t>
  </si>
  <si>
    <t>Плановое значение показателя уровня качества оказываемых услуг территориальной сетевой организации</t>
  </si>
  <si>
    <t>Отчетные данные для расчета значения показателя качества рассмотрения заявок на технологическое присоединение к сети за 2013 год</t>
  </si>
  <si>
    <t>Отчетные данные для расчета значения показателя качества исполнения договоров об осуществлении технологического присоединения заявителей к сети за 2013 год</t>
  </si>
  <si>
    <t>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 за 2013 год</t>
  </si>
  <si>
    <t>Показатель уровня качества осуществляемого технологического присоединения к сети за 2013 год, Птпр</t>
  </si>
  <si>
    <t xml:space="preserve">Форма 1.2 - Расчет фактического показателя средней продолжительности прекращений передачи электрической энергии </t>
  </si>
  <si>
    <r>
      <t xml:space="preserve">Общее число заявок на технологическое присоединение к сети, поданных заявителями в соответствующий расчетный период, </t>
    </r>
    <r>
      <rPr>
        <b/>
        <i/>
        <sz val="11"/>
        <rFont val="Times New Roman"/>
        <family val="1"/>
      </rPr>
      <t xml:space="preserve">в десятках шт. без округления </t>
    </r>
    <r>
      <rPr>
        <sz val="11"/>
        <rFont val="Times New Roman"/>
        <family val="1"/>
      </rPr>
      <t>(Nочз_тпр)</t>
    </r>
  </si>
  <si>
    <t>2015</t>
  </si>
  <si>
    <t>Оглавление</t>
  </si>
  <si>
    <t>Наименование формы</t>
  </si>
  <si>
    <t>Форма 1.1 Журнал учета текущей информации о прекращении передачи электрической энергии для потребителей услуг    электросетевой организации</t>
  </si>
  <si>
    <t xml:space="preserve">Форма 1.2 Расчет фактического показателя средней продолжительности прекращений передачи электрической энергии </t>
  </si>
  <si>
    <t>Форма 1.3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</t>
  </si>
  <si>
    <t>Форма 2.1 Расчет значения индикатора информативности за 2013 год</t>
  </si>
  <si>
    <t>Форма 2.2 Расчет значения индикатора исполнительности за 2013 год</t>
  </si>
  <si>
    <t>форма 2.3 Расчет значения индикатора результативности обратной связи за 2013 год</t>
  </si>
  <si>
    <t>форма 2.4  Предложения территориальных сетевых организаций по плановым значениям параметров (критериев), характеризующих индикаторы качества обслуживания потребителей, на каждый расчетный период регулирования в пределах долгосрочного периода регулирования</t>
  </si>
  <si>
    <t>форма 3  Формы, используемые для расчета значений показателей уровня качества оказываемых услуг</t>
  </si>
  <si>
    <t>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</si>
</sst>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0"/>
    <numFmt numFmtId="173" formatCode="0.00000"/>
    <numFmt numFmtId="174" formatCode="0.0000"/>
    <numFmt numFmtId="175" formatCode="0.000"/>
    <numFmt numFmtId="176" formatCode="#,##0.00000"/>
    <numFmt numFmtId="177" formatCode="#,##0.000000"/>
    <numFmt numFmtId="178" formatCode="_-* #,##0_$_-;\-* #,##0_$_-;_-* &quot;-&quot;_$_-;_-@_-"/>
    <numFmt numFmtId="179" formatCode="_-* #,##0.00_$_-;\-* #,##0.00_$_-;_-* &quot;-&quot;??_$_-;_-@_-"/>
    <numFmt numFmtId="180" formatCode="&quot;$&quot;#,##0_);[Red]\(&quot;$&quot;#,##0\)"/>
    <numFmt numFmtId="181" formatCode="_-* #,##0.00&quot;$&quot;_-;\-* #,##0.00&quot;$&quot;_-;_-* &quot;-&quot;??&quot;$&quot;_-;_-@_-"/>
    <numFmt numFmtId="182" formatCode="#,##0.0000"/>
  </numFmts>
  <fonts count="83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bscript"/>
      <sz val="11"/>
      <name val="Times New Roman"/>
      <family val="1"/>
    </font>
    <font>
      <b/>
      <vertAlign val="subscript"/>
      <sz val="11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2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ourier New"/>
      <family val="3"/>
    </font>
    <font>
      <sz val="10"/>
      <name val="Arial"/>
      <family val="2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Helv"/>
      <family val="0"/>
    </font>
    <font>
      <sz val="8"/>
      <name val="Arial"/>
      <family val="2"/>
    </font>
    <font>
      <sz val="10"/>
      <name val="NTHarmonica"/>
      <family val="0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Times New Roman"/>
      <family val="1"/>
    </font>
    <font>
      <b/>
      <sz val="11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i/>
      <sz val="11"/>
      <color indexed="23"/>
      <name val="Calibri"/>
      <family val="2"/>
    </font>
    <font>
      <u val="single"/>
      <sz val="10"/>
      <color indexed="36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sz val="9"/>
      <color indexed="9"/>
      <name val="Tahoma"/>
      <family val="2"/>
    </font>
    <font>
      <sz val="11"/>
      <name val="Tahoma"/>
      <family val="2"/>
    </font>
    <font>
      <sz val="10"/>
      <color indexed="9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2"/>
    </font>
    <font>
      <u val="single"/>
      <sz val="11"/>
      <color indexed="12"/>
      <name val="Calibri"/>
      <family val="2"/>
    </font>
    <font>
      <u val="single"/>
      <sz val="11"/>
      <name val="Calibri"/>
      <family val="2"/>
    </font>
    <font>
      <u val="single"/>
      <sz val="7.7"/>
      <color indexed="20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>
        <color indexed="22"/>
      </left>
      <right/>
      <top style="medium">
        <color indexed="22"/>
      </top>
      <bottom style="thin">
        <color indexed="22"/>
      </bottom>
    </border>
    <border>
      <left/>
      <right/>
      <top style="medium">
        <color indexed="22"/>
      </top>
      <bottom style="thin">
        <color indexed="22"/>
      </bottom>
    </border>
    <border>
      <left style="medium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22"/>
      </left>
      <right style="thin">
        <color indexed="22"/>
      </right>
      <top style="medium">
        <color indexed="22"/>
      </top>
      <bottom/>
    </border>
    <border>
      <left style="thin">
        <color indexed="22"/>
      </left>
      <right style="thin">
        <color indexed="22"/>
      </right>
      <top style="medium">
        <color indexed="22"/>
      </top>
      <bottom/>
    </border>
    <border>
      <left style="thin">
        <color indexed="22"/>
      </left>
      <right style="medium">
        <color indexed="22"/>
      </right>
      <top style="medium">
        <color indexed="22"/>
      </top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37" borderId="0" applyNumberFormat="0" applyBorder="0" applyAlignment="0" applyProtection="0"/>
    <xf numFmtId="0" fontId="34" fillId="3" borderId="0" applyNumberFormat="0" applyBorder="0" applyAlignment="0" applyProtection="0"/>
    <xf numFmtId="0" fontId="35" fillId="38" borderId="1" applyNumberFormat="0" applyAlignment="0" applyProtection="0"/>
    <xf numFmtId="0" fontId="36" fillId="39" borderId="2" applyNumberFormat="0" applyAlignment="0" applyProtection="0"/>
    <xf numFmtId="178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37" fillId="0" borderId="0" applyFill="0" applyBorder="0" applyProtection="0">
      <alignment vertical="center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40" borderId="0" applyNumberFormat="0" applyBorder="0" applyAlignment="0" applyProtection="0"/>
    <xf numFmtId="0" fontId="48" fillId="0" borderId="0" applyNumberFormat="0" applyFill="0" applyBorder="0" applyAlignment="0" applyProtection="0"/>
    <xf numFmtId="0" fontId="22" fillId="0" borderId="0">
      <alignment/>
      <protection/>
    </xf>
    <xf numFmtId="0" fontId="37" fillId="0" borderId="0" applyFill="0" applyBorder="0" applyProtection="0">
      <alignment vertical="center"/>
    </xf>
    <xf numFmtId="0" fontId="27" fillId="41" borderId="7" applyNumberFormat="0" applyFont="0" applyAlignment="0" applyProtection="0"/>
    <xf numFmtId="0" fontId="49" fillId="38" borderId="8" applyNumberFormat="0" applyAlignment="0" applyProtection="0"/>
    <xf numFmtId="0" fontId="37" fillId="0" borderId="0" applyFill="0" applyBorder="0" applyProtection="0">
      <alignment vertical="center"/>
    </xf>
    <xf numFmtId="0" fontId="22" fillId="0" borderId="0" applyNumberFormat="0">
      <alignment horizontal="left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63" fillId="42" borderId="0" applyNumberFormat="0" applyBorder="0" applyAlignment="0" applyProtection="0"/>
    <xf numFmtId="0" fontId="63" fillId="43" borderId="0" applyNumberFormat="0" applyBorder="0" applyAlignment="0" applyProtection="0"/>
    <xf numFmtId="0" fontId="63" fillId="44" borderId="0" applyNumberFormat="0" applyBorder="0" applyAlignment="0" applyProtection="0"/>
    <xf numFmtId="0" fontId="63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64" fillId="48" borderId="10" applyNumberFormat="0" applyAlignment="0" applyProtection="0"/>
    <xf numFmtId="0" fontId="65" fillId="49" borderId="11" applyNumberFormat="0" applyAlignment="0" applyProtection="0"/>
    <xf numFmtId="0" fontId="66" fillId="49" borderId="10" applyNumberFormat="0" applyAlignment="0" applyProtection="0"/>
    <xf numFmtId="0" fontId="6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Border="0">
      <alignment horizontal="center" vertical="center" wrapText="1"/>
      <protection/>
    </xf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24" fillId="0" borderId="15" applyBorder="0">
      <alignment horizontal="center" vertical="center" wrapText="1"/>
      <protection/>
    </xf>
    <xf numFmtId="4" fontId="25" fillId="40" borderId="16" applyBorder="0">
      <alignment horizontal="right"/>
      <protection/>
    </xf>
    <xf numFmtId="0" fontId="71" fillId="0" borderId="17" applyNumberFormat="0" applyFill="0" applyAlignment="0" applyProtection="0"/>
    <xf numFmtId="0" fontId="72" fillId="50" borderId="18" applyNumberFormat="0" applyAlignment="0" applyProtection="0"/>
    <xf numFmtId="0" fontId="73" fillId="0" borderId="0" applyNumberFormat="0" applyFill="0" applyBorder="0" applyAlignment="0" applyProtection="0"/>
    <xf numFmtId="0" fontId="74" fillId="51" borderId="0" applyNumberFormat="0" applyBorder="0" applyAlignment="0" applyProtection="0"/>
    <xf numFmtId="0" fontId="6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25" fillId="0" borderId="0" applyBorder="0">
      <alignment vertical="top"/>
      <protection/>
    </xf>
    <xf numFmtId="0" fontId="2" fillId="0" borderId="0">
      <alignment/>
      <protection/>
    </xf>
    <xf numFmtId="0" fontId="27" fillId="0" borderId="0">
      <alignment/>
      <protection/>
    </xf>
    <xf numFmtId="0" fontId="75" fillId="0" borderId="0" applyNumberFormat="0" applyFill="0" applyBorder="0" applyAlignment="0" applyProtection="0"/>
    <xf numFmtId="0" fontId="76" fillId="52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53" borderId="19" applyNumberFormat="0" applyFont="0" applyAlignment="0" applyProtection="0"/>
    <xf numFmtId="9" fontId="0" fillId="0" borderId="0" applyFont="0" applyFill="0" applyBorder="0" applyAlignment="0" applyProtection="0"/>
    <xf numFmtId="0" fontId="78" fillId="0" borderId="20" applyNumberFormat="0" applyFill="0" applyAlignment="0" applyProtection="0"/>
    <xf numFmtId="0" fontId="26" fillId="0" borderId="0">
      <alignment/>
      <protection/>
    </xf>
    <xf numFmtId="179" fontId="27" fillId="0" borderId="0">
      <alignment vertical="top"/>
      <protection/>
    </xf>
    <xf numFmtId="0" fontId="79" fillId="0" borderId="0" applyNumberForma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5" fillId="4" borderId="0" applyFont="0" applyBorder="0">
      <alignment horizontal="right"/>
      <protection/>
    </xf>
    <xf numFmtId="4" fontId="25" fillId="4" borderId="21" applyBorder="0">
      <alignment horizontal="right"/>
      <protection/>
    </xf>
    <xf numFmtId="0" fontId="80" fillId="54" borderId="0" applyNumberFormat="0" applyBorder="0" applyAlignment="0" applyProtection="0"/>
  </cellStyleXfs>
  <cellXfs count="270">
    <xf numFmtId="0" fontId="0" fillId="0" borderId="0" xfId="0" applyAlignment="1">
      <alignment/>
    </xf>
    <xf numFmtId="0" fontId="3" fillId="0" borderId="0" xfId="126" applyFont="1" applyAlignment="1">
      <alignment horizontal="left"/>
      <protection/>
    </xf>
    <xf numFmtId="0" fontId="3" fillId="0" borderId="0" xfId="126" applyFont="1" applyBorder="1" applyAlignment="1">
      <alignment horizontal="left"/>
      <protection/>
    </xf>
    <xf numFmtId="0" fontId="3" fillId="0" borderId="0" xfId="126" applyFont="1" applyAlignment="1">
      <alignment horizontal="left" vertical="top"/>
      <protection/>
    </xf>
    <xf numFmtId="0" fontId="3" fillId="0" borderId="0" xfId="126" applyFont="1" applyAlignment="1">
      <alignment horizontal="center" vertical="center" wrapText="1"/>
      <protection/>
    </xf>
    <xf numFmtId="0" fontId="4" fillId="0" borderId="0" xfId="126" applyFont="1" applyFill="1" applyAlignment="1">
      <alignment horizontal="left" vertical="top"/>
      <protection/>
    </xf>
    <xf numFmtId="0" fontId="3" fillId="0" borderId="0" xfId="126" applyFont="1" applyFill="1" applyAlignment="1">
      <alignment horizontal="left"/>
      <protection/>
    </xf>
    <xf numFmtId="0" fontId="4" fillId="0" borderId="0" xfId="126" applyFont="1" applyAlignment="1">
      <alignment horizontal="left"/>
      <protection/>
    </xf>
    <xf numFmtId="0" fontId="9" fillId="0" borderId="0" xfId="126" applyFont="1" applyAlignment="1">
      <alignment horizontal="left"/>
      <protection/>
    </xf>
    <xf numFmtId="0" fontId="9" fillId="0" borderId="0" xfId="126" applyFont="1" applyBorder="1" applyAlignment="1">
      <alignment horizontal="center"/>
      <protection/>
    </xf>
    <xf numFmtId="0" fontId="9" fillId="0" borderId="0" xfId="126" applyFont="1" applyBorder="1" applyAlignment="1">
      <alignment horizontal="left" wrapText="1"/>
      <protection/>
    </xf>
    <xf numFmtId="0" fontId="9" fillId="0" borderId="0" xfId="126" applyFont="1" applyAlignment="1">
      <alignment horizontal="center" vertical="center" wrapText="1"/>
      <protection/>
    </xf>
    <xf numFmtId="0" fontId="10" fillId="0" borderId="0" xfId="126" applyFont="1" applyAlignment="1">
      <alignment horizontal="center" vertical="center" wrapText="1"/>
      <protection/>
    </xf>
    <xf numFmtId="0" fontId="3" fillId="0" borderId="0" xfId="126" applyNumberFormat="1" applyFont="1" applyBorder="1" applyAlignment="1">
      <alignment horizontal="left"/>
      <protection/>
    </xf>
    <xf numFmtId="0" fontId="3" fillId="0" borderId="16" xfId="126" applyNumberFormat="1" applyFont="1" applyBorder="1" applyAlignment="1">
      <alignment horizontal="center" vertical="center"/>
      <protection/>
    </xf>
    <xf numFmtId="0" fontId="5" fillId="0" borderId="0" xfId="126" applyNumberFormat="1" applyFont="1" applyBorder="1" applyAlignment="1">
      <alignment horizontal="left"/>
      <protection/>
    </xf>
    <xf numFmtId="0" fontId="3" fillId="0" borderId="16" xfId="126" applyFont="1" applyBorder="1" applyAlignment="1">
      <alignment horizontal="center" vertical="center"/>
      <protection/>
    </xf>
    <xf numFmtId="0" fontId="6" fillId="0" borderId="16" xfId="126" applyFont="1" applyBorder="1" applyAlignment="1">
      <alignment horizontal="center" vertical="center"/>
      <protection/>
    </xf>
    <xf numFmtId="0" fontId="3" fillId="0" borderId="16" xfId="126" applyFont="1" applyBorder="1" applyAlignment="1">
      <alignment horizontal="center" vertical="top"/>
      <protection/>
    </xf>
    <xf numFmtId="0" fontId="7" fillId="0" borderId="16" xfId="126" applyFont="1" applyBorder="1" applyAlignment="1">
      <alignment horizontal="center" vertical="center" wrapText="1"/>
      <protection/>
    </xf>
    <xf numFmtId="0" fontId="3" fillId="0" borderId="22" xfId="126" applyFont="1" applyBorder="1" applyAlignment="1">
      <alignment horizontal="center" vertical="center"/>
      <protection/>
    </xf>
    <xf numFmtId="0" fontId="7" fillId="0" borderId="22" xfId="126" applyFont="1" applyBorder="1" applyAlignment="1">
      <alignment horizontal="center" vertical="center" wrapText="1"/>
      <protection/>
    </xf>
    <xf numFmtId="0" fontId="3" fillId="0" borderId="22" xfId="126" applyFont="1" applyBorder="1" applyAlignment="1">
      <alignment horizontal="center" vertical="top"/>
      <protection/>
    </xf>
    <xf numFmtId="0" fontId="7" fillId="0" borderId="16" xfId="126" applyFont="1" applyBorder="1" applyAlignment="1">
      <alignment horizontal="left" wrapText="1"/>
      <protection/>
    </xf>
    <xf numFmtId="0" fontId="3" fillId="0" borderId="16" xfId="126" applyFont="1" applyBorder="1" applyAlignment="1">
      <alignment horizontal="left" wrapText="1"/>
      <protection/>
    </xf>
    <xf numFmtId="0" fontId="6" fillId="0" borderId="16" xfId="126" applyFont="1" applyBorder="1" applyAlignment="1">
      <alignment horizontal="left" wrapText="1"/>
      <protection/>
    </xf>
    <xf numFmtId="0" fontId="11" fillId="0" borderId="16" xfId="126" applyFont="1" applyBorder="1" applyAlignment="1">
      <alignment horizontal="center" vertical="top"/>
      <protection/>
    </xf>
    <xf numFmtId="0" fontId="10" fillId="0" borderId="16" xfId="126" applyFont="1" applyBorder="1" applyAlignment="1">
      <alignment horizontal="center" vertical="center" wrapText="1"/>
      <protection/>
    </xf>
    <xf numFmtId="0" fontId="3" fillId="0" borderId="16" xfId="126" applyFont="1" applyBorder="1" applyAlignment="1">
      <alignment horizontal="center" vertical="center" wrapText="1"/>
      <protection/>
    </xf>
    <xf numFmtId="0" fontId="6" fillId="0" borderId="16" xfId="126" applyFont="1" applyBorder="1" applyAlignment="1">
      <alignment horizontal="center" vertical="center" wrapText="1"/>
      <protection/>
    </xf>
    <xf numFmtId="0" fontId="3" fillId="0" borderId="16" xfId="126" applyFont="1" applyBorder="1" applyAlignment="1">
      <alignment horizontal="left"/>
      <protection/>
    </xf>
    <xf numFmtId="0" fontId="7" fillId="0" borderId="22" xfId="126" applyFont="1" applyBorder="1" applyAlignment="1">
      <alignment horizontal="center" vertical="center"/>
      <protection/>
    </xf>
    <xf numFmtId="0" fontId="7" fillId="0" borderId="23" xfId="126" applyFont="1" applyBorder="1" applyAlignment="1">
      <alignment horizontal="center" vertical="center"/>
      <protection/>
    </xf>
    <xf numFmtId="49" fontId="10" fillId="0" borderId="16" xfId="126" applyNumberFormat="1" applyFont="1" applyBorder="1" applyAlignment="1">
      <alignment horizontal="center" vertical="center"/>
      <protection/>
    </xf>
    <xf numFmtId="0" fontId="9" fillId="0" borderId="16" xfId="126" applyFont="1" applyBorder="1" applyAlignment="1">
      <alignment horizontal="center" vertical="center" wrapText="1"/>
      <protection/>
    </xf>
    <xf numFmtId="0" fontId="6" fillId="0" borderId="0" xfId="126" applyNumberFormat="1" applyFont="1" applyBorder="1" applyAlignment="1">
      <alignment horizontal="center"/>
      <protection/>
    </xf>
    <xf numFmtId="0" fontId="6" fillId="0" borderId="0" xfId="126" applyNumberFormat="1" applyFont="1" applyBorder="1" applyAlignment="1">
      <alignment/>
      <protection/>
    </xf>
    <xf numFmtId="0" fontId="3" fillId="0" borderId="16" xfId="126" applyNumberFormat="1" applyFont="1" applyBorder="1" applyAlignment="1">
      <alignment horizontal="center" vertical="center" wrapText="1"/>
      <protection/>
    </xf>
    <xf numFmtId="0" fontId="7" fillId="0" borderId="0" xfId="126" applyFont="1" applyAlignment="1">
      <alignment horizontal="center"/>
      <protection/>
    </xf>
    <xf numFmtId="0" fontId="10" fillId="0" borderId="24" xfId="126" applyFont="1" applyBorder="1" applyAlignment="1">
      <alignment horizontal="center" vertical="center" wrapText="1"/>
      <protection/>
    </xf>
    <xf numFmtId="0" fontId="7" fillId="55" borderId="16" xfId="126" applyFont="1" applyFill="1" applyBorder="1" applyAlignment="1">
      <alignment horizontal="left" wrapText="1"/>
      <protection/>
    </xf>
    <xf numFmtId="0" fontId="3" fillId="55" borderId="16" xfId="126" applyFont="1" applyFill="1" applyBorder="1" applyAlignment="1">
      <alignment horizontal="center" vertical="center" wrapText="1"/>
      <protection/>
    </xf>
    <xf numFmtId="0" fontId="3" fillId="55" borderId="16" xfId="126" applyFont="1" applyFill="1" applyBorder="1" applyAlignment="1">
      <alignment horizontal="left" wrapText="1"/>
      <protection/>
    </xf>
    <xf numFmtId="0" fontId="7" fillId="55" borderId="16" xfId="126" applyFont="1" applyFill="1" applyBorder="1" applyAlignment="1">
      <alignment horizontal="center" vertical="center" wrapText="1"/>
      <protection/>
    </xf>
    <xf numFmtId="10" fontId="3" fillId="0" borderId="22" xfId="126" applyNumberFormat="1" applyFont="1" applyFill="1" applyBorder="1" applyAlignment="1">
      <alignment horizontal="center" vertical="center"/>
      <protection/>
    </xf>
    <xf numFmtId="173" fontId="3" fillId="0" borderId="0" xfId="126" applyNumberFormat="1" applyFont="1" applyAlignment="1">
      <alignment horizontal="left"/>
      <protection/>
    </xf>
    <xf numFmtId="0" fontId="7" fillId="0" borderId="25" xfId="126" applyFont="1" applyBorder="1" applyAlignment="1">
      <alignment horizontal="center" vertical="center" wrapText="1"/>
      <protection/>
    </xf>
    <xf numFmtId="0" fontId="7" fillId="0" borderId="23" xfId="126" applyFont="1" applyBorder="1" applyAlignment="1">
      <alignment horizontal="center" vertical="center" wrapText="1"/>
      <protection/>
    </xf>
    <xf numFmtId="0" fontId="3" fillId="0" borderId="0" xfId="126" applyFont="1" applyBorder="1" applyAlignment="1">
      <alignment horizontal="center"/>
      <protection/>
    </xf>
    <xf numFmtId="0" fontId="7" fillId="0" borderId="0" xfId="126" applyFont="1" applyAlignment="1">
      <alignment/>
      <protection/>
    </xf>
    <xf numFmtId="0" fontId="4" fillId="0" borderId="0" xfId="126" applyFont="1" applyFill="1" applyBorder="1" applyAlignment="1">
      <alignment horizontal="center" vertical="top"/>
      <protection/>
    </xf>
    <xf numFmtId="0" fontId="7" fillId="55" borderId="24" xfId="126" applyFont="1" applyFill="1" applyBorder="1" applyAlignment="1">
      <alignment horizontal="left" vertical="center" wrapText="1"/>
      <protection/>
    </xf>
    <xf numFmtId="0" fontId="6" fillId="0" borderId="0" xfId="126" applyFont="1" applyBorder="1" applyAlignment="1">
      <alignment horizontal="left" wrapText="1"/>
      <protection/>
    </xf>
    <xf numFmtId="0" fontId="6" fillId="0" borderId="0" xfId="126" applyFont="1" applyBorder="1" applyAlignment="1">
      <alignment horizontal="center" vertical="center" wrapText="1"/>
      <protection/>
    </xf>
    <xf numFmtId="0" fontId="6" fillId="0" borderId="0" xfId="126" applyFont="1" applyBorder="1" applyAlignment="1">
      <alignment horizontal="center" vertical="center"/>
      <protection/>
    </xf>
    <xf numFmtId="172" fontId="6" fillId="0" borderId="0" xfId="126" applyNumberFormat="1" applyFont="1" applyBorder="1" applyAlignment="1">
      <alignment horizontal="center" vertical="center"/>
      <protection/>
    </xf>
    <xf numFmtId="0" fontId="5" fillId="0" borderId="0" xfId="126" applyFont="1" applyBorder="1" applyAlignment="1">
      <alignment horizontal="right"/>
      <protection/>
    </xf>
    <xf numFmtId="173" fontId="9" fillId="0" borderId="0" xfId="126" applyNumberFormat="1" applyFont="1" applyAlignment="1">
      <alignment horizontal="left"/>
      <protection/>
    </xf>
    <xf numFmtId="0" fontId="7" fillId="0" borderId="21" xfId="126" applyNumberFormat="1" applyFont="1" applyBorder="1" applyAlignment="1">
      <alignment horizontal="center" vertical="center"/>
      <protection/>
    </xf>
    <xf numFmtId="0" fontId="7" fillId="0" borderId="26" xfId="126" applyNumberFormat="1" applyFont="1" applyBorder="1" applyAlignment="1">
      <alignment horizontal="center" vertical="center"/>
      <protection/>
    </xf>
    <xf numFmtId="0" fontId="3" fillId="0" borderId="27" xfId="126" applyNumberFormat="1" applyFont="1" applyBorder="1" applyAlignment="1">
      <alignment horizontal="center" vertical="center"/>
      <protection/>
    </xf>
    <xf numFmtId="0" fontId="3" fillId="0" borderId="28" xfId="126" applyNumberFormat="1" applyFont="1" applyBorder="1" applyAlignment="1">
      <alignment horizontal="center" vertical="center" wrapText="1"/>
      <protection/>
    </xf>
    <xf numFmtId="0" fontId="3" fillId="0" borderId="29" xfId="126" applyNumberFormat="1" applyFont="1" applyBorder="1" applyAlignment="1">
      <alignment vertical="center" wrapText="1"/>
      <protection/>
    </xf>
    <xf numFmtId="0" fontId="3" fillId="0" borderId="30" xfId="126" applyNumberFormat="1" applyFont="1" applyBorder="1" applyAlignment="1">
      <alignment vertical="center" wrapText="1"/>
      <protection/>
    </xf>
    <xf numFmtId="0" fontId="3" fillId="0" borderId="0" xfId="126" applyNumberFormat="1" applyFont="1" applyBorder="1" applyAlignment="1">
      <alignment vertical="center" wrapText="1"/>
      <protection/>
    </xf>
    <xf numFmtId="0" fontId="17" fillId="0" borderId="0" xfId="126" applyFont="1" applyAlignment="1">
      <alignment horizontal="left"/>
      <protection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31" xfId="126" applyNumberFormat="1" applyFont="1" applyBorder="1" applyAlignment="1">
      <alignment horizontal="center" vertical="center" wrapText="1"/>
      <protection/>
    </xf>
    <xf numFmtId="0" fontId="3" fillId="0" borderId="22" xfId="126" applyNumberFormat="1" applyFont="1" applyBorder="1" applyAlignment="1">
      <alignment horizontal="center" vertical="center" wrapText="1"/>
      <protection/>
    </xf>
    <xf numFmtId="0" fontId="3" fillId="0" borderId="0" xfId="126" applyNumberFormat="1" applyFont="1" applyBorder="1" applyAlignment="1">
      <alignment horizontal="left" wrapText="1"/>
      <protection/>
    </xf>
    <xf numFmtId="0" fontId="3" fillId="0" borderId="0" xfId="126" applyNumberFormat="1" applyFont="1" applyBorder="1" applyAlignment="1">
      <alignment horizontal="right" wrapText="1"/>
      <protection/>
    </xf>
    <xf numFmtId="0" fontId="5" fillId="0" borderId="0" xfId="126" applyNumberFormat="1" applyFont="1" applyBorder="1" applyAlignment="1">
      <alignment horizontal="left" wrapText="1"/>
      <protection/>
    </xf>
    <xf numFmtId="0" fontId="4" fillId="0" borderId="0" xfId="126" applyNumberFormat="1" applyFont="1" applyBorder="1" applyAlignment="1">
      <alignment horizontal="center" wrapText="1"/>
      <protection/>
    </xf>
    <xf numFmtId="0" fontId="4" fillId="0" borderId="0" xfId="126" applyNumberFormat="1" applyFont="1" applyBorder="1" applyAlignment="1">
      <alignment horizontal="left" wrapText="1"/>
      <protection/>
    </xf>
    <xf numFmtId="0" fontId="17" fillId="0" borderId="0" xfId="126" applyFont="1" applyAlignment="1">
      <alignment horizontal="left" wrapText="1"/>
      <protection/>
    </xf>
    <xf numFmtId="0" fontId="3" fillId="0" borderId="0" xfId="126" applyFont="1" applyAlignment="1">
      <alignment horizontal="left" wrapText="1"/>
      <protection/>
    </xf>
    <xf numFmtId="3" fontId="3" fillId="4" borderId="32" xfId="126" applyNumberFormat="1" applyFont="1" applyFill="1" applyBorder="1" applyAlignment="1">
      <alignment horizontal="center" wrapText="1"/>
      <protection/>
    </xf>
    <xf numFmtId="2" fontId="3" fillId="4" borderId="28" xfId="126" applyNumberFormat="1" applyFont="1" applyFill="1" applyBorder="1" applyAlignment="1">
      <alignment horizontal="center" wrapText="1"/>
      <protection/>
    </xf>
    <xf numFmtId="0" fontId="3" fillId="4" borderId="16" xfId="126" applyFont="1" applyFill="1" applyBorder="1" applyAlignment="1">
      <alignment horizontal="center" vertical="center"/>
      <protection/>
    </xf>
    <xf numFmtId="10" fontId="0" fillId="4" borderId="16" xfId="0" applyNumberFormat="1" applyFill="1" applyBorder="1" applyAlignment="1">
      <alignment horizontal="center" vertical="center"/>
    </xf>
    <xf numFmtId="0" fontId="7" fillId="4" borderId="22" xfId="126" applyFont="1" applyFill="1" applyBorder="1" applyAlignment="1">
      <alignment horizontal="center" vertical="center"/>
      <protection/>
    </xf>
    <xf numFmtId="4" fontId="7" fillId="4" borderId="16" xfId="126" applyNumberFormat="1" applyFont="1" applyFill="1" applyBorder="1" applyAlignment="1">
      <alignment horizontal="center" vertical="center"/>
      <protection/>
    </xf>
    <xf numFmtId="0" fontId="7" fillId="4" borderId="23" xfId="126" applyFont="1" applyFill="1" applyBorder="1" applyAlignment="1">
      <alignment horizontal="center" vertical="center"/>
      <protection/>
    </xf>
    <xf numFmtId="0" fontId="7" fillId="4" borderId="16" xfId="126" applyFont="1" applyFill="1" applyBorder="1" applyAlignment="1">
      <alignment horizontal="center" vertical="center"/>
      <protection/>
    </xf>
    <xf numFmtId="10" fontId="3" fillId="4" borderId="22" xfId="126" applyNumberFormat="1" applyFont="1" applyFill="1" applyBorder="1" applyAlignment="1">
      <alignment horizontal="center" vertical="center"/>
      <protection/>
    </xf>
    <xf numFmtId="0" fontId="3" fillId="4" borderId="22" xfId="126" applyFont="1" applyFill="1" applyBorder="1" applyAlignment="1">
      <alignment horizontal="center" vertical="center"/>
      <protection/>
    </xf>
    <xf numFmtId="0" fontId="6" fillId="4" borderId="22" xfId="126" applyFont="1" applyFill="1" applyBorder="1" applyAlignment="1">
      <alignment horizontal="center" vertical="center"/>
      <protection/>
    </xf>
    <xf numFmtId="172" fontId="6" fillId="4" borderId="16" xfId="126" applyNumberFormat="1" applyFont="1" applyFill="1" applyBorder="1" applyAlignment="1">
      <alignment horizontal="center" vertical="center"/>
      <protection/>
    </xf>
    <xf numFmtId="0" fontId="3" fillId="0" borderId="16" xfId="126" applyFont="1" applyFill="1" applyBorder="1" applyAlignment="1">
      <alignment horizontal="center" vertical="center" wrapText="1"/>
      <protection/>
    </xf>
    <xf numFmtId="173" fontId="7" fillId="4" borderId="16" xfId="126" applyNumberFormat="1" applyFont="1" applyFill="1" applyBorder="1" applyAlignment="1">
      <alignment horizontal="center" vertical="center"/>
      <protection/>
    </xf>
    <xf numFmtId="10" fontId="3" fillId="4" borderId="23" xfId="126" applyNumberFormat="1" applyFont="1" applyFill="1" applyBorder="1" applyAlignment="1">
      <alignment horizontal="center" vertical="center"/>
      <protection/>
    </xf>
    <xf numFmtId="10" fontId="6" fillId="4" borderId="22" xfId="126" applyNumberFormat="1" applyFont="1" applyFill="1" applyBorder="1" applyAlignment="1">
      <alignment horizontal="center" vertical="center"/>
      <protection/>
    </xf>
    <xf numFmtId="10" fontId="0" fillId="0" borderId="16" xfId="0" applyNumberFormat="1" applyFill="1" applyBorder="1" applyAlignment="1">
      <alignment horizontal="center" vertical="center"/>
    </xf>
    <xf numFmtId="173" fontId="9" fillId="0" borderId="0" xfId="126" applyNumberFormat="1" applyFont="1" applyFill="1" applyAlignment="1">
      <alignment horizontal="left"/>
      <protection/>
    </xf>
    <xf numFmtId="0" fontId="16" fillId="4" borderId="16" xfId="126" applyFont="1" applyFill="1" applyBorder="1" applyAlignment="1">
      <alignment horizontal="center" vertical="center"/>
      <protection/>
    </xf>
    <xf numFmtId="172" fontId="7" fillId="4" borderId="16" xfId="126" applyNumberFormat="1" applyFont="1" applyFill="1" applyBorder="1" applyAlignment="1">
      <alignment horizontal="center" vertical="center"/>
      <protection/>
    </xf>
    <xf numFmtId="177" fontId="6" fillId="4" borderId="16" xfId="126" applyNumberFormat="1" applyFont="1" applyFill="1" applyBorder="1" applyAlignment="1">
      <alignment horizontal="center" vertical="center"/>
      <protection/>
    </xf>
    <xf numFmtId="0" fontId="5" fillId="0" borderId="16" xfId="126" applyFont="1" applyFill="1" applyBorder="1" applyAlignment="1">
      <alignment horizontal="center" vertical="center" wrapText="1"/>
      <protection/>
    </xf>
    <xf numFmtId="0" fontId="6" fillId="0" borderId="16" xfId="126" applyFont="1" applyFill="1" applyBorder="1" applyAlignment="1">
      <alignment horizontal="center" vertical="center" wrapText="1"/>
      <protection/>
    </xf>
    <xf numFmtId="175" fontId="7" fillId="4" borderId="16" xfId="126" applyNumberFormat="1" applyFont="1" applyFill="1" applyBorder="1" applyAlignment="1">
      <alignment horizontal="center" vertical="center"/>
      <protection/>
    </xf>
    <xf numFmtId="0" fontId="5" fillId="0" borderId="27" xfId="126" applyNumberFormat="1" applyFont="1" applyFill="1" applyBorder="1" applyAlignment="1">
      <alignment horizontal="center"/>
      <protection/>
    </xf>
    <xf numFmtId="0" fontId="5" fillId="0" borderId="33" xfId="126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justify"/>
    </xf>
    <xf numFmtId="0" fontId="7" fillId="0" borderId="0" xfId="126" applyFont="1" applyFill="1" applyBorder="1" applyAlignment="1">
      <alignment/>
      <protection/>
    </xf>
    <xf numFmtId="0" fontId="4" fillId="0" borderId="0" xfId="126" applyFont="1" applyFill="1" applyBorder="1" applyAlignment="1">
      <alignment vertical="top"/>
      <protection/>
    </xf>
    <xf numFmtId="0" fontId="7" fillId="0" borderId="34" xfId="126" applyNumberFormat="1" applyFont="1" applyBorder="1" applyAlignment="1">
      <alignment horizontal="center" vertical="center" wrapText="1"/>
      <protection/>
    </xf>
    <xf numFmtId="176" fontId="7" fillId="4" borderId="35" xfId="126" applyNumberFormat="1" applyFont="1" applyFill="1" applyBorder="1" applyAlignment="1">
      <alignment horizontal="center" wrapText="1"/>
      <protection/>
    </xf>
    <xf numFmtId="0" fontId="5" fillId="40" borderId="16" xfId="126" applyNumberFormat="1" applyFont="1" applyFill="1" applyBorder="1" applyAlignment="1">
      <alignment/>
      <protection/>
    </xf>
    <xf numFmtId="0" fontId="5" fillId="40" borderId="16" xfId="126" applyNumberFormat="1" applyFont="1" applyFill="1" applyBorder="1" applyAlignment="1" applyProtection="1">
      <alignment/>
      <protection/>
    </xf>
    <xf numFmtId="0" fontId="7" fillId="55" borderId="24" xfId="126" applyFont="1" applyFill="1" applyBorder="1" applyAlignment="1">
      <alignment horizontal="left" wrapText="1"/>
      <protection/>
    </xf>
    <xf numFmtId="0" fontId="7" fillId="0" borderId="24" xfId="126" applyFont="1" applyBorder="1" applyAlignment="1">
      <alignment horizontal="left" wrapText="1"/>
      <protection/>
    </xf>
    <xf numFmtId="10" fontId="0" fillId="40" borderId="16" xfId="0" applyNumberFormat="1" applyFill="1" applyBorder="1" applyAlignment="1" applyProtection="1">
      <alignment horizontal="center" vertical="center"/>
      <protection locked="0"/>
    </xf>
    <xf numFmtId="0" fontId="3" fillId="40" borderId="16" xfId="126" applyFont="1" applyFill="1" applyBorder="1" applyAlignment="1" applyProtection="1">
      <alignment horizontal="center" vertical="center"/>
      <protection locked="0"/>
    </xf>
    <xf numFmtId="0" fontId="0" fillId="40" borderId="16" xfId="0" applyFill="1" applyBorder="1" applyAlignment="1" applyProtection="1">
      <alignment horizontal="center" vertical="center"/>
      <protection locked="0"/>
    </xf>
    <xf numFmtId="2" fontId="3" fillId="40" borderId="16" xfId="126" applyNumberFormat="1" applyFont="1" applyFill="1" applyBorder="1" applyAlignment="1" applyProtection="1">
      <alignment horizontal="center" vertical="center"/>
      <protection locked="0"/>
    </xf>
    <xf numFmtId="10" fontId="3" fillId="40" borderId="16" xfId="126" applyNumberFormat="1" applyFont="1" applyFill="1" applyBorder="1" applyAlignment="1" applyProtection="1">
      <alignment horizontal="center" vertical="center"/>
      <protection locked="0"/>
    </xf>
    <xf numFmtId="10" fontId="3" fillId="40" borderId="22" xfId="126" applyNumberFormat="1" applyFont="1" applyFill="1" applyBorder="1" applyAlignment="1" applyProtection="1">
      <alignment horizontal="center" vertical="center"/>
      <protection locked="0"/>
    </xf>
    <xf numFmtId="0" fontId="3" fillId="40" borderId="23" xfId="126" applyFont="1" applyFill="1" applyBorder="1" applyAlignment="1" applyProtection="1">
      <alignment horizontal="center" vertical="center"/>
      <protection locked="0"/>
    </xf>
    <xf numFmtId="0" fontId="3" fillId="40" borderId="22" xfId="126" applyFont="1" applyFill="1" applyBorder="1" applyAlignment="1" applyProtection="1">
      <alignment horizontal="center" vertical="center"/>
      <protection locked="0"/>
    </xf>
    <xf numFmtId="0" fontId="7" fillId="4" borderId="22" xfId="126" applyFont="1" applyFill="1" applyBorder="1" applyAlignment="1" applyProtection="1">
      <alignment horizontal="center" vertical="center"/>
      <protection locked="0"/>
    </xf>
    <xf numFmtId="10" fontId="3" fillId="40" borderId="23" xfId="126" applyNumberFormat="1" applyFont="1" applyFill="1" applyBorder="1" applyAlignment="1" applyProtection="1">
      <alignment horizontal="center" vertical="center"/>
      <protection locked="0"/>
    </xf>
    <xf numFmtId="0" fontId="5" fillId="0" borderId="0" xfId="126" applyFont="1" applyBorder="1" applyAlignment="1" applyProtection="1">
      <alignment horizontal="center"/>
      <protection locked="0"/>
    </xf>
    <xf numFmtId="0" fontId="6" fillId="0" borderId="0" xfId="126" applyFont="1" applyBorder="1" applyAlignment="1" applyProtection="1">
      <alignment horizontal="center" vertical="center"/>
      <protection locked="0"/>
    </xf>
    <xf numFmtId="172" fontId="6" fillId="0" borderId="0" xfId="126" applyNumberFormat="1" applyFont="1" applyBorder="1" applyAlignment="1" applyProtection="1">
      <alignment horizontal="center" vertical="center"/>
      <protection locked="0"/>
    </xf>
    <xf numFmtId="0" fontId="4" fillId="0" borderId="0" xfId="126" applyFont="1" applyBorder="1" applyAlignment="1" applyProtection="1">
      <alignment horizontal="center"/>
      <protection locked="0"/>
    </xf>
    <xf numFmtId="0" fontId="7" fillId="0" borderId="36" xfId="126" applyNumberFormat="1" applyFont="1" applyBorder="1" applyAlignment="1">
      <alignment horizontal="center" vertical="center" wrapText="1"/>
      <protection/>
    </xf>
    <xf numFmtId="0" fontId="7" fillId="0" borderId="37" xfId="126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" fillId="0" borderId="0" xfId="125" applyFont="1" applyBorder="1" applyAlignment="1" applyProtection="1">
      <alignment horizontal="left"/>
      <protection/>
    </xf>
    <xf numFmtId="0" fontId="31" fillId="0" borderId="0" xfId="108" applyFont="1" applyBorder="1" applyAlignment="1" applyProtection="1">
      <alignment horizontal="left" indent="1"/>
      <protection/>
    </xf>
    <xf numFmtId="49" fontId="7" fillId="0" borderId="0" xfId="125" applyNumberFormat="1" applyFont="1" applyFill="1" applyBorder="1" applyAlignment="1" applyProtection="1">
      <alignment horizontal="right"/>
      <protection/>
    </xf>
    <xf numFmtId="49" fontId="3" fillId="0" borderId="0" xfId="125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4" fontId="3" fillId="0" borderId="0" xfId="119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49" fontId="7" fillId="0" borderId="21" xfId="125" applyNumberFormat="1" applyFont="1" applyFill="1" applyBorder="1" applyAlignment="1" applyProtection="1">
      <alignment horizontal="center" vertical="center" wrapText="1"/>
      <protection/>
    </xf>
    <xf numFmtId="0" fontId="7" fillId="0" borderId="38" xfId="125" applyFont="1" applyFill="1" applyBorder="1" applyAlignment="1" applyProtection="1">
      <alignment horizontal="center" vertical="center" wrapText="1"/>
      <protection/>
    </xf>
    <xf numFmtId="0" fontId="32" fillId="0" borderId="27" xfId="125" applyNumberFormat="1" applyFont="1" applyFill="1" applyBorder="1" applyAlignment="1" applyProtection="1">
      <alignment horizontal="center" vertical="center"/>
      <protection/>
    </xf>
    <xf numFmtId="0" fontId="32" fillId="0" borderId="28" xfId="125" applyNumberFormat="1" applyFont="1" applyFill="1" applyBorder="1" applyAlignment="1" applyProtection="1">
      <alignment horizontal="center" vertical="center"/>
      <protection/>
    </xf>
    <xf numFmtId="0" fontId="3" fillId="0" borderId="27" xfId="129" applyFont="1" applyBorder="1" applyAlignment="1">
      <alignment horizontal="center" vertical="center" wrapText="1"/>
      <protection/>
    </xf>
    <xf numFmtId="3" fontId="3" fillId="4" borderId="28" xfId="129" applyNumberFormat="1" applyFont="1" applyFill="1" applyBorder="1" applyAlignment="1" applyProtection="1">
      <alignment horizontal="center" vertical="center" wrapText="1"/>
      <protection/>
    </xf>
    <xf numFmtId="182" fontId="3" fillId="4" borderId="35" xfId="129" applyNumberFormat="1" applyFont="1" applyFill="1" applyBorder="1" applyAlignment="1" applyProtection="1">
      <alignment horizontal="center" vertical="center" wrapText="1"/>
      <protection/>
    </xf>
    <xf numFmtId="174" fontId="7" fillId="4" borderId="35" xfId="129" applyNumberFormat="1" applyFont="1" applyFill="1" applyBorder="1" applyAlignment="1" applyProtection="1">
      <alignment horizontal="center" vertical="center" wrapText="1"/>
      <protection/>
    </xf>
    <xf numFmtId="182" fontId="3" fillId="4" borderId="39" xfId="129" applyNumberFormat="1" applyFont="1" applyFill="1" applyBorder="1" applyAlignment="1" applyProtection="1">
      <alignment horizontal="center" vertical="center" wrapText="1"/>
      <protection/>
    </xf>
    <xf numFmtId="3" fontId="3" fillId="4" borderId="35" xfId="129" applyNumberFormat="1" applyFont="1" applyFill="1" applyBorder="1" applyAlignment="1" applyProtection="1">
      <alignment horizontal="center" vertical="center" wrapText="1"/>
      <protection/>
    </xf>
    <xf numFmtId="0" fontId="5" fillId="0" borderId="0" xfId="126" applyFont="1" applyBorder="1" applyAlignment="1" applyProtection="1">
      <alignment horizontal="left"/>
      <protection locked="0"/>
    </xf>
    <xf numFmtId="0" fontId="3" fillId="56" borderId="0" xfId="126" applyFont="1" applyFill="1" applyAlignment="1">
      <alignment horizontal="left"/>
      <protection/>
    </xf>
    <xf numFmtId="0" fontId="7" fillId="57" borderId="22" xfId="126" applyFont="1" applyFill="1" applyBorder="1" applyAlignment="1">
      <alignment horizontal="center" vertical="center"/>
      <protection/>
    </xf>
    <xf numFmtId="2" fontId="7" fillId="4" borderId="22" xfId="126" applyNumberFormat="1" applyFont="1" applyFill="1" applyBorder="1" applyAlignment="1">
      <alignment horizontal="center" vertical="center"/>
      <protection/>
    </xf>
    <xf numFmtId="175" fontId="7" fillId="4" borderId="22" xfId="126" applyNumberFormat="1" applyFont="1" applyFill="1" applyBorder="1" applyAlignment="1">
      <alignment horizontal="center" vertical="center"/>
      <protection/>
    </xf>
    <xf numFmtId="2" fontId="7" fillId="57" borderId="22" xfId="126" applyNumberFormat="1" applyFont="1" applyFill="1" applyBorder="1" applyAlignment="1">
      <alignment horizontal="center" vertical="center"/>
      <protection/>
    </xf>
    <xf numFmtId="49" fontId="7" fillId="40" borderId="28" xfId="119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" fontId="7" fillId="57" borderId="0" xfId="119" applyFont="1" applyFill="1" applyBorder="1" applyAlignment="1" applyProtection="1">
      <alignment horizontal="center" vertical="center" wrapText="1"/>
      <protection/>
    </xf>
    <xf numFmtId="0" fontId="7" fillId="0" borderId="16" xfId="125" applyNumberFormat="1" applyFont="1" applyFill="1" applyBorder="1" applyAlignment="1" applyProtection="1">
      <alignment horizontal="center" vertical="center" wrapText="1"/>
      <protection/>
    </xf>
    <xf numFmtId="49" fontId="3" fillId="0" borderId="27" xfId="125" applyNumberFormat="1" applyFont="1" applyFill="1" applyBorder="1" applyAlignment="1" applyProtection="1">
      <alignment horizontal="center" vertical="center" wrapText="1"/>
      <protection/>
    </xf>
    <xf numFmtId="49" fontId="3" fillId="0" borderId="16" xfId="125" applyNumberFormat="1" applyFont="1" applyFill="1" applyBorder="1" applyAlignment="1" applyProtection="1">
      <alignment horizontal="left" vertical="center" wrapText="1"/>
      <protection/>
    </xf>
    <xf numFmtId="49" fontId="7" fillId="40" borderId="16" xfId="119" applyNumberFormat="1" applyFont="1" applyBorder="1" applyAlignment="1" applyProtection="1">
      <alignment horizontal="center" vertical="center" wrapText="1"/>
      <protection locked="0"/>
    </xf>
    <xf numFmtId="49" fontId="7" fillId="40" borderId="16" xfId="119" applyNumberFormat="1" applyFont="1" applyBorder="1" applyAlignment="1" applyProtection="1">
      <alignment horizontal="center" vertical="center"/>
      <protection locked="0"/>
    </xf>
    <xf numFmtId="49" fontId="3" fillId="0" borderId="33" xfId="125" applyNumberFormat="1" applyFont="1" applyFill="1" applyBorder="1" applyAlignment="1" applyProtection="1">
      <alignment horizontal="center" vertical="center" wrapText="1"/>
      <protection/>
    </xf>
    <xf numFmtId="49" fontId="3" fillId="0" borderId="40" xfId="125" applyNumberFormat="1" applyFont="1" applyFill="1" applyBorder="1" applyAlignment="1" applyProtection="1">
      <alignment horizontal="left" vertical="center" wrapText="1"/>
      <protection/>
    </xf>
    <xf numFmtId="49" fontId="7" fillId="40" borderId="40" xfId="119" applyNumberFormat="1" applyFont="1" applyBorder="1" applyAlignment="1" applyProtection="1">
      <alignment horizontal="center" vertical="center" wrapText="1"/>
      <protection locked="0"/>
    </xf>
    <xf numFmtId="182" fontId="7" fillId="4" borderId="40" xfId="119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>
      <alignment horizontal="justify"/>
    </xf>
    <xf numFmtId="0" fontId="25" fillId="0" borderId="0" xfId="125" applyFont="1" applyBorder="1" applyAlignment="1" applyProtection="1">
      <alignment/>
      <protection/>
    </xf>
    <xf numFmtId="0" fontId="3" fillId="0" borderId="0" xfId="126" applyFont="1" applyFill="1" applyAlignment="1">
      <alignment horizontal="left" vertical="top"/>
      <protection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top" wrapText="1"/>
    </xf>
    <xf numFmtId="0" fontId="55" fillId="0" borderId="0" xfId="125" applyFont="1" applyBorder="1" applyAlignment="1" applyProtection="1">
      <alignment/>
      <protection/>
    </xf>
    <xf numFmtId="0" fontId="8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0" xfId="0" applyFont="1" applyAlignment="1">
      <alignment wrapText="1"/>
    </xf>
    <xf numFmtId="0" fontId="7" fillId="0" borderId="38" xfId="0" applyFont="1" applyBorder="1" applyAlignment="1">
      <alignment wrapText="1"/>
    </xf>
    <xf numFmtId="0" fontId="60" fillId="56" borderId="28" xfId="108" applyFont="1" applyFill="1" applyBorder="1" applyAlignment="1" quotePrefix="1">
      <alignment wrapText="1"/>
    </xf>
    <xf numFmtId="0" fontId="60" fillId="0" borderId="28" xfId="108" applyFont="1" applyBorder="1" applyAlignment="1" quotePrefix="1">
      <alignment wrapText="1"/>
    </xf>
    <xf numFmtId="0" fontId="60" fillId="58" borderId="28" xfId="108" applyFont="1" applyFill="1" applyBorder="1" applyAlignment="1" quotePrefix="1">
      <alignment wrapText="1"/>
    </xf>
    <xf numFmtId="0" fontId="60" fillId="58" borderId="35" xfId="108" applyFont="1" applyFill="1" applyBorder="1" applyAlignment="1" quotePrefix="1">
      <alignment wrapText="1"/>
    </xf>
    <xf numFmtId="0" fontId="82" fillId="0" borderId="0" xfId="0" applyFont="1" applyAlignment="1">
      <alignment horizontal="left"/>
    </xf>
    <xf numFmtId="0" fontId="3" fillId="57" borderId="42" xfId="0" applyFont="1" applyFill="1" applyBorder="1" applyAlignment="1">
      <alignment horizontal="left" vertical="center" wrapText="1"/>
    </xf>
    <xf numFmtId="1" fontId="7" fillId="4" borderId="22" xfId="126" applyNumberFormat="1" applyFont="1" applyFill="1" applyBorder="1" applyAlignment="1">
      <alignment horizontal="center" vertical="center"/>
      <protection/>
    </xf>
    <xf numFmtId="2" fontId="5" fillId="40" borderId="16" xfId="126" applyNumberFormat="1" applyFont="1" applyFill="1" applyBorder="1" applyAlignment="1" applyProtection="1">
      <alignment horizontal="center"/>
      <protection/>
    </xf>
    <xf numFmtId="3" fontId="18" fillId="40" borderId="28" xfId="126" applyNumberFormat="1" applyFont="1" applyFill="1" applyBorder="1" applyAlignment="1" applyProtection="1">
      <alignment horizontal="center"/>
      <protection/>
    </xf>
    <xf numFmtId="2" fontId="5" fillId="40" borderId="40" xfId="126" applyNumberFormat="1" applyFont="1" applyFill="1" applyBorder="1" applyAlignment="1" applyProtection="1">
      <alignment horizontal="center"/>
      <protection/>
    </xf>
    <xf numFmtId="3" fontId="18" fillId="40" borderId="35" xfId="126" applyNumberFormat="1" applyFont="1" applyFill="1" applyBorder="1" applyAlignment="1" applyProtection="1">
      <alignment horizontal="center"/>
      <protection/>
    </xf>
    <xf numFmtId="0" fontId="3" fillId="0" borderId="0" xfId="126" applyFont="1" applyAlignment="1">
      <alignment horizontal="center"/>
      <protection/>
    </xf>
    <xf numFmtId="0" fontId="6" fillId="0" borderId="0" xfId="126" applyNumberFormat="1" applyFont="1" applyBorder="1" applyAlignment="1">
      <alignment horizontal="center" vertical="center" wrapText="1"/>
      <protection/>
    </xf>
    <xf numFmtId="0" fontId="7" fillId="0" borderId="16" xfId="126" applyNumberFormat="1" applyFont="1" applyBorder="1" applyAlignment="1">
      <alignment horizontal="center"/>
      <protection/>
    </xf>
    <xf numFmtId="3" fontId="18" fillId="40" borderId="22" xfId="126" applyNumberFormat="1" applyFont="1" applyFill="1" applyBorder="1" applyAlignment="1" applyProtection="1">
      <alignment horizontal="center"/>
      <protection locked="0"/>
    </xf>
    <xf numFmtId="3" fontId="18" fillId="40" borderId="24" xfId="126" applyNumberFormat="1" applyFont="1" applyFill="1" applyBorder="1" applyAlignment="1" applyProtection="1">
      <alignment horizontal="center"/>
      <protection locked="0"/>
    </xf>
    <xf numFmtId="3" fontId="18" fillId="40" borderId="43" xfId="126" applyNumberFormat="1" applyFont="1" applyFill="1" applyBorder="1" applyAlignment="1" applyProtection="1">
      <alignment horizontal="center"/>
      <protection locked="0"/>
    </xf>
    <xf numFmtId="0" fontId="6" fillId="0" borderId="0" xfId="126" applyNumberFormat="1" applyFont="1" applyBorder="1" applyAlignment="1">
      <alignment horizontal="center"/>
      <protection/>
    </xf>
    <xf numFmtId="0" fontId="4" fillId="0" borderId="29" xfId="126" applyFont="1" applyFill="1" applyBorder="1" applyAlignment="1">
      <alignment horizontal="center" vertical="top"/>
      <protection/>
    </xf>
    <xf numFmtId="0" fontId="3" fillId="0" borderId="44" xfId="126" applyNumberFormat="1" applyFont="1" applyBorder="1" applyAlignment="1">
      <alignment horizontal="left" vertical="center" wrapText="1"/>
      <protection/>
    </xf>
    <xf numFmtId="0" fontId="3" fillId="0" borderId="24" xfId="126" applyNumberFormat="1" applyFont="1" applyBorder="1" applyAlignment="1">
      <alignment horizontal="left" vertical="center" wrapText="1"/>
      <protection/>
    </xf>
    <xf numFmtId="0" fontId="7" fillId="0" borderId="45" xfId="126" applyNumberFormat="1" applyFont="1" applyBorder="1" applyAlignment="1">
      <alignment horizontal="left" vertical="center" wrapText="1"/>
      <protection/>
    </xf>
    <xf numFmtId="0" fontId="7" fillId="0" borderId="46" xfId="126" applyNumberFormat="1" applyFont="1" applyBorder="1" applyAlignment="1">
      <alignment horizontal="left" vertical="center" wrapText="1"/>
      <protection/>
    </xf>
    <xf numFmtId="0" fontId="7" fillId="0" borderId="47" xfId="126" applyNumberFormat="1" applyFont="1" applyBorder="1" applyAlignment="1">
      <alignment horizontal="left" vertical="center" wrapText="1"/>
      <protection/>
    </xf>
    <xf numFmtId="0" fontId="3" fillId="0" borderId="48" xfId="126" applyNumberFormat="1" applyFont="1" applyBorder="1" applyAlignment="1">
      <alignment horizontal="left" vertical="center" wrapText="1"/>
      <protection/>
    </xf>
    <xf numFmtId="0" fontId="3" fillId="0" borderId="49" xfId="126" applyNumberFormat="1" applyFont="1" applyBorder="1" applyAlignment="1">
      <alignment horizontal="left" vertical="center" wrapText="1"/>
      <protection/>
    </xf>
    <xf numFmtId="0" fontId="3" fillId="0" borderId="50" xfId="126" applyNumberFormat="1" applyFont="1" applyBorder="1" applyAlignment="1">
      <alignment horizontal="left" vertical="center" wrapText="1"/>
      <protection/>
    </xf>
    <xf numFmtId="0" fontId="6" fillId="0" borderId="0" xfId="126" applyNumberFormat="1" applyFont="1" applyBorder="1" applyAlignment="1">
      <alignment horizontal="center" wrapText="1"/>
      <protection/>
    </xf>
    <xf numFmtId="0" fontId="4" fillId="0" borderId="29" xfId="126" applyNumberFormat="1" applyFont="1" applyBorder="1" applyAlignment="1">
      <alignment horizontal="center" vertical="top" wrapText="1"/>
      <protection/>
    </xf>
    <xf numFmtId="0" fontId="7" fillId="0" borderId="0" xfId="126" applyFont="1" applyFill="1" applyBorder="1" applyAlignment="1" applyProtection="1">
      <alignment horizontal="center" wrapText="1"/>
      <protection locked="0"/>
    </xf>
    <xf numFmtId="49" fontId="6" fillId="57" borderId="51" xfId="125" applyNumberFormat="1" applyFont="1" applyFill="1" applyBorder="1" applyAlignment="1" applyProtection="1">
      <alignment horizontal="center" vertical="center" wrapText="1"/>
      <protection/>
    </xf>
    <xf numFmtId="49" fontId="6" fillId="57" borderId="52" xfId="125" applyNumberFormat="1" applyFont="1" applyFill="1" applyBorder="1" applyAlignment="1" applyProtection="1">
      <alignment horizontal="center" vertical="center" wrapText="1"/>
      <protection/>
    </xf>
    <xf numFmtId="4" fontId="6" fillId="57" borderId="53" xfId="119" applyFont="1" applyFill="1" applyBorder="1" applyAlignment="1" applyProtection="1">
      <alignment horizontal="center" vertical="center" wrapText="1"/>
      <protection/>
    </xf>
    <xf numFmtId="4" fontId="6" fillId="57" borderId="54" xfId="119" applyFont="1" applyFill="1" applyBorder="1" applyAlignment="1" applyProtection="1">
      <alignment horizontal="center" vertical="center" wrapText="1"/>
      <protection/>
    </xf>
    <xf numFmtId="49" fontId="7" fillId="0" borderId="26" xfId="125" applyNumberFormat="1" applyFont="1" applyFill="1" applyBorder="1" applyAlignment="1" applyProtection="1">
      <alignment horizontal="center" vertical="center" wrapText="1"/>
      <protection/>
    </xf>
    <xf numFmtId="0" fontId="7" fillId="15" borderId="16" xfId="125" applyNumberFormat="1" applyFont="1" applyFill="1" applyBorder="1" applyAlignment="1" applyProtection="1">
      <alignment horizontal="center" vertical="center" wrapText="1"/>
      <protection/>
    </xf>
    <xf numFmtId="49" fontId="7" fillId="0" borderId="21" xfId="125" applyNumberFormat="1" applyFont="1" applyFill="1" applyBorder="1" applyAlignment="1" applyProtection="1">
      <alignment horizontal="center" vertical="center" wrapText="1"/>
      <protection/>
    </xf>
    <xf numFmtId="0" fontId="7" fillId="15" borderId="27" xfId="125" applyNumberFormat="1" applyFont="1" applyFill="1" applyBorder="1" applyAlignment="1" applyProtection="1">
      <alignment horizontal="center" vertical="center" wrapText="1"/>
      <protection/>
    </xf>
    <xf numFmtId="49" fontId="7" fillId="0" borderId="16" xfId="125" applyNumberFormat="1" applyFont="1" applyFill="1" applyBorder="1" applyAlignment="1" applyProtection="1">
      <alignment horizontal="center" vertical="center" wrapText="1"/>
      <protection/>
    </xf>
    <xf numFmtId="0" fontId="7" fillId="15" borderId="26" xfId="125" applyNumberFormat="1" applyFont="1" applyFill="1" applyBorder="1" applyAlignment="1" applyProtection="1">
      <alignment horizontal="center" vertical="center" wrapText="1"/>
      <protection/>
    </xf>
    <xf numFmtId="0" fontId="7" fillId="15" borderId="38" xfId="125" applyNumberFormat="1" applyFont="1" applyFill="1" applyBorder="1" applyAlignment="1" applyProtection="1">
      <alignment horizontal="center" vertical="center" wrapText="1"/>
      <protection/>
    </xf>
    <xf numFmtId="0" fontId="14" fillId="4" borderId="16" xfId="0" applyFont="1" applyFill="1" applyBorder="1" applyAlignment="1">
      <alignment horizontal="center" vertical="center"/>
    </xf>
    <xf numFmtId="0" fontId="3" fillId="0" borderId="16" xfId="126" applyFont="1" applyBorder="1" applyAlignment="1">
      <alignment horizontal="center" vertical="top"/>
      <protection/>
    </xf>
    <xf numFmtId="0" fontId="7" fillId="4" borderId="16" xfId="126" applyFont="1" applyFill="1" applyBorder="1" applyAlignment="1">
      <alignment horizontal="center" vertical="center"/>
      <protection/>
    </xf>
    <xf numFmtId="0" fontId="3" fillId="0" borderId="16" xfId="126" applyFont="1" applyBorder="1" applyAlignment="1">
      <alignment horizontal="center" vertical="center"/>
      <protection/>
    </xf>
    <xf numFmtId="0" fontId="6" fillId="0" borderId="55" xfId="126" applyFont="1" applyFill="1" applyBorder="1" applyAlignment="1" applyProtection="1">
      <alignment horizontal="center"/>
      <protection locked="0"/>
    </xf>
    <xf numFmtId="0" fontId="3" fillId="0" borderId="16" xfId="126" applyFont="1" applyFill="1" applyBorder="1" applyAlignment="1">
      <alignment horizontal="center" vertical="center"/>
      <protection/>
    </xf>
    <xf numFmtId="0" fontId="7" fillId="0" borderId="16" xfId="126" applyFont="1" applyBorder="1" applyAlignment="1">
      <alignment horizontal="center" vertical="center" wrapText="1"/>
      <protection/>
    </xf>
    <xf numFmtId="0" fontId="3" fillId="0" borderId="0" xfId="126" applyFont="1" applyBorder="1" applyAlignment="1">
      <alignment horizontal="center"/>
      <protection/>
    </xf>
    <xf numFmtId="0" fontId="3" fillId="0" borderId="0" xfId="126" applyFont="1" applyBorder="1" applyAlignment="1">
      <alignment horizontal="left"/>
      <protection/>
    </xf>
    <xf numFmtId="0" fontId="6" fillId="0" borderId="0" xfId="0" applyFont="1" applyAlignment="1">
      <alignment horizontal="center"/>
    </xf>
    <xf numFmtId="0" fontId="7" fillId="0" borderId="56" xfId="126" applyFont="1" applyBorder="1" applyAlignment="1">
      <alignment horizontal="center" vertical="center" wrapText="1"/>
      <protection/>
    </xf>
    <xf numFmtId="0" fontId="7" fillId="0" borderId="36" xfId="126" applyFont="1" applyBorder="1" applyAlignment="1">
      <alignment horizontal="center" vertical="center" wrapText="1"/>
      <protection/>
    </xf>
    <xf numFmtId="0" fontId="5" fillId="0" borderId="0" xfId="126" applyFont="1" applyBorder="1" applyAlignment="1" applyProtection="1">
      <alignment horizontal="center"/>
      <protection locked="0"/>
    </xf>
    <xf numFmtId="0" fontId="4" fillId="0" borderId="0" xfId="126" applyFont="1" applyBorder="1" applyAlignment="1">
      <alignment horizontal="center" vertical="top"/>
      <protection/>
    </xf>
    <xf numFmtId="0" fontId="6" fillId="0" borderId="16" xfId="126" applyFont="1" applyBorder="1" applyAlignment="1">
      <alignment horizontal="center" vertical="center"/>
      <protection/>
    </xf>
    <xf numFmtId="0" fontId="4" fillId="0" borderId="0" xfId="126" applyFont="1" applyBorder="1" applyAlignment="1" applyProtection="1">
      <alignment horizontal="center" vertical="top"/>
      <protection locked="0"/>
    </xf>
    <xf numFmtId="0" fontId="7" fillId="0" borderId="25" xfId="126" applyFont="1" applyBorder="1" applyAlignment="1">
      <alignment horizontal="center" vertical="center" wrapText="1"/>
      <protection/>
    </xf>
    <xf numFmtId="0" fontId="7" fillId="0" borderId="23" xfId="126" applyFont="1" applyBorder="1" applyAlignment="1">
      <alignment horizontal="center" vertical="center" wrapText="1"/>
      <protection/>
    </xf>
    <xf numFmtId="0" fontId="6" fillId="0" borderId="0" xfId="126" applyFont="1" applyAlignment="1">
      <alignment horizontal="center"/>
      <protection/>
    </xf>
    <xf numFmtId="0" fontId="7" fillId="0" borderId="22" xfId="126" applyFont="1" applyBorder="1" applyAlignment="1">
      <alignment horizontal="center" vertical="center" wrapText="1"/>
      <protection/>
    </xf>
    <xf numFmtId="0" fontId="7" fillId="0" borderId="24" xfId="126" applyFont="1" applyBorder="1" applyAlignment="1">
      <alignment horizontal="center" vertical="center" wrapText="1"/>
      <protection/>
    </xf>
    <xf numFmtId="0" fontId="6" fillId="0" borderId="0" xfId="126" applyFont="1" applyFill="1" applyBorder="1" applyAlignment="1" applyProtection="1">
      <alignment horizontal="center"/>
      <protection locked="0"/>
    </xf>
    <xf numFmtId="0" fontId="56" fillId="0" borderId="0" xfId="125" applyFont="1" applyBorder="1" applyAlignment="1" applyProtection="1">
      <alignment horizontal="left" wrapText="1"/>
      <protection/>
    </xf>
    <xf numFmtId="0" fontId="54" fillId="0" borderId="0" xfId="125" applyFont="1" applyBorder="1" applyAlignment="1" applyProtection="1">
      <alignment horizontal="left" wrapText="1"/>
      <protection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6" fillId="0" borderId="0" xfId="126" applyFont="1" applyAlignment="1">
      <alignment horizontal="center" vertical="center" wrapText="1"/>
      <protection/>
    </xf>
    <xf numFmtId="0" fontId="3" fillId="0" borderId="0" xfId="126" applyFont="1" applyFill="1" applyBorder="1" applyAlignment="1">
      <alignment horizontal="center" vertical="top"/>
      <protection/>
    </xf>
    <xf numFmtId="0" fontId="3" fillId="0" borderId="16" xfId="129" applyFont="1" applyBorder="1" applyAlignment="1">
      <alignment vertical="center" wrapText="1"/>
      <protection/>
    </xf>
    <xf numFmtId="0" fontId="7" fillId="0" borderId="27" xfId="129" applyFont="1" applyBorder="1" applyAlignment="1">
      <alignment horizontal="right" vertical="center" wrapText="1"/>
      <protection/>
    </xf>
    <xf numFmtId="0" fontId="7" fillId="0" borderId="16" xfId="129" applyFont="1" applyBorder="1" applyAlignment="1">
      <alignment horizontal="right" vertical="center" wrapText="1"/>
      <protection/>
    </xf>
    <xf numFmtId="0" fontId="7" fillId="0" borderId="33" xfId="129" applyFont="1" applyBorder="1" applyAlignment="1">
      <alignment horizontal="right" vertical="center" wrapText="1"/>
      <protection/>
    </xf>
    <xf numFmtId="0" fontId="7" fillId="0" borderId="40" xfId="129" applyFont="1" applyBorder="1" applyAlignment="1">
      <alignment horizontal="right" vertical="center" wrapText="1"/>
      <protection/>
    </xf>
    <xf numFmtId="0" fontId="7" fillId="57" borderId="21" xfId="125" applyNumberFormat="1" applyFont="1" applyFill="1" applyBorder="1" applyAlignment="1" applyProtection="1">
      <alignment horizontal="center" vertical="center" wrapText="1"/>
      <protection/>
    </xf>
    <xf numFmtId="0" fontId="7" fillId="57" borderId="26" xfId="125" applyNumberFormat="1" applyFont="1" applyFill="1" applyBorder="1" applyAlignment="1" applyProtection="1">
      <alignment horizontal="center" vertical="center" wrapText="1"/>
      <protection/>
    </xf>
    <xf numFmtId="0" fontId="7" fillId="57" borderId="38" xfId="125" applyNumberFormat="1" applyFont="1" applyFill="1" applyBorder="1" applyAlignment="1" applyProtection="1">
      <alignment horizontal="center" vertical="center" wrapText="1"/>
      <protection/>
    </xf>
    <xf numFmtId="0" fontId="7" fillId="57" borderId="60" xfId="125" applyNumberFormat="1" applyFont="1" applyFill="1" applyBorder="1" applyAlignment="1" applyProtection="1">
      <alignment horizontal="center" vertical="center" wrapText="1"/>
      <protection/>
    </xf>
    <xf numFmtId="0" fontId="7" fillId="57" borderId="61" xfId="125" applyNumberFormat="1" applyFont="1" applyFill="1" applyBorder="1" applyAlignment="1" applyProtection="1">
      <alignment horizontal="center" vertical="center" wrapText="1"/>
      <protection/>
    </xf>
    <xf numFmtId="0" fontId="7" fillId="57" borderId="62" xfId="125" applyNumberFormat="1" applyFont="1" applyFill="1" applyBorder="1" applyAlignment="1" applyProtection="1">
      <alignment horizontal="center" vertical="center" wrapText="1"/>
      <protection/>
    </xf>
    <xf numFmtId="0" fontId="32" fillId="0" borderId="16" xfId="125" applyNumberFormat="1" applyFont="1" applyFill="1" applyBorder="1" applyAlignment="1" applyProtection="1">
      <alignment horizontal="center" vertical="center"/>
      <protection/>
    </xf>
    <xf numFmtId="0" fontId="82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top"/>
    </xf>
    <xf numFmtId="0" fontId="7" fillId="0" borderId="63" xfId="129" applyFont="1" applyBorder="1" applyAlignment="1">
      <alignment horizontal="right" vertical="center" wrapText="1"/>
      <protection/>
    </xf>
    <xf numFmtId="0" fontId="7" fillId="0" borderId="64" xfId="129" applyFont="1" applyBorder="1" applyAlignment="1">
      <alignment horizontal="right" vertical="center" wrapText="1"/>
      <protection/>
    </xf>
    <xf numFmtId="0" fontId="8" fillId="0" borderId="29" xfId="126" applyFont="1" applyBorder="1" applyAlignment="1">
      <alignment horizontal="justify" wrapText="1"/>
      <protection/>
    </xf>
    <xf numFmtId="0" fontId="4" fillId="0" borderId="29" xfId="126" applyFont="1" applyBorder="1" applyAlignment="1">
      <alignment horizontal="justify" wrapText="1"/>
      <protection/>
    </xf>
    <xf numFmtId="0" fontId="7" fillId="0" borderId="0" xfId="126" applyFont="1" applyAlignment="1">
      <alignment horizontal="center" vertical="center" wrapText="1"/>
      <protection/>
    </xf>
    <xf numFmtId="0" fontId="7" fillId="0" borderId="29" xfId="126" applyFont="1" applyBorder="1" applyAlignment="1">
      <alignment horizontal="left" vertical="center" wrapText="1"/>
      <protection/>
    </xf>
    <xf numFmtId="0" fontId="7" fillId="0" borderId="55" xfId="126" applyFont="1" applyBorder="1" applyAlignment="1">
      <alignment horizontal="left" vertical="center" wrapText="1"/>
      <protection/>
    </xf>
    <xf numFmtId="0" fontId="7" fillId="0" borderId="55" xfId="126" applyFont="1" applyFill="1" applyBorder="1" applyAlignment="1" applyProtection="1">
      <alignment horizontal="center"/>
      <protection locked="0"/>
    </xf>
  </cellXfs>
  <cellStyles count="132">
    <cellStyle name="Normal" xfId="0"/>
    <cellStyle name=" 1" xfId="15"/>
    <cellStyle name="_Model_RAB Мой_PR.PROG.WARM.NOTCOMBI.2012.2.16_v1.4(04.04.11) " xfId="16"/>
    <cellStyle name="_Model_RAB Мой_Книга2_PR.PROG.WARM.NOTCOMBI.2012.2.16_v1.4(04.04.11) " xfId="17"/>
    <cellStyle name="_Model_RAB_MRSK_svod_PR.PROG.WARM.NOTCOMBI.2012.2.16_v1.4(04.04.11) " xfId="18"/>
    <cellStyle name="_Model_RAB_MRSK_svod_Книга2_PR.PROG.WARM.NOTCOMBI.2012.2.16_v1.4(04.04.11) " xfId="19"/>
    <cellStyle name="_МОДЕЛЬ_1 (2)_PR.PROG.WARM.NOTCOMBI.2012.2.16_v1.4(04.04.11) " xfId="20"/>
    <cellStyle name="_МОДЕЛЬ_1 (2)_Книга2_PR.PROG.WARM.NOTCOMBI.2012.2.16_v1.4(04.04.11) " xfId="21"/>
    <cellStyle name="_пр 5 тариф RAB_PR.PROG.WARM.NOTCOMBI.2012.2.16_v1.4(04.04.11) " xfId="22"/>
    <cellStyle name="_пр 5 тариф RAB_Книга2_PR.PROG.WARM.NOTCOMBI.2012.2.16_v1.4(04.04.11) " xfId="23"/>
    <cellStyle name="_Расчет RAB_22072008_PR.PROG.WARM.NOTCOMBI.2012.2.16_v1.4(04.04.11) " xfId="24"/>
    <cellStyle name="_Расчет RAB_22072008_Книга2_PR.PROG.WARM.NOTCOMBI.2012.2.16_v1.4(04.04.11) " xfId="25"/>
    <cellStyle name="_Расчет RAB_Лен и МОЭСК_с 2010 года_14.04.2009_со сглаж_version 3.0_без ФСК_PR.PROG.WARM.NOTCOMBI.2012.2.16_v1.4(04.04.11) " xfId="26"/>
    <cellStyle name="_Расчет RAB_Лен и МОЭСК_с 2010 года_14.04.2009_со сглаж_version 3.0_без ФСК_Книга2_PR.PROG.WARM.NOTCOMBI.2012.2.16_v1.4(04.04.11) 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Акцент1" xfId="34"/>
    <cellStyle name="20% - Акцент2" xfId="35"/>
    <cellStyle name="20% - Акцент3" xfId="36"/>
    <cellStyle name="20% - Акцент4" xfId="37"/>
    <cellStyle name="20% - Акцент5" xfId="38"/>
    <cellStyle name="20% - Акцент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Акцент1" xfId="46"/>
    <cellStyle name="40% - Акцент2" xfId="47"/>
    <cellStyle name="40% - Акцент3" xfId="48"/>
    <cellStyle name="40% - Акцент4" xfId="49"/>
    <cellStyle name="40% - Акцент5" xfId="50"/>
    <cellStyle name="40% -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Акцент1" xfId="58"/>
    <cellStyle name="60% - Акцент2" xfId="59"/>
    <cellStyle name="60% - Акцент3" xfId="60"/>
    <cellStyle name="60% - Акцент4" xfId="61"/>
    <cellStyle name="60% - Акцент5" xfId="62"/>
    <cellStyle name="60% - Акцент6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ulation" xfId="71"/>
    <cellStyle name="Check Cell" xfId="72"/>
    <cellStyle name="Comma [0]_laroux" xfId="73"/>
    <cellStyle name="Comma_laroux" xfId="74"/>
    <cellStyle name="Currency [0]" xfId="75"/>
    <cellStyle name="Currency_laroux" xfId="76"/>
    <cellStyle name="Currency2" xfId="77"/>
    <cellStyle name="Explanatory Text" xfId="78"/>
    <cellStyle name="Followed Hyperlink" xfId="79"/>
    <cellStyle name="Good" xfId="80"/>
    <cellStyle name="Heading 1" xfId="81"/>
    <cellStyle name="Heading 2" xfId="82"/>
    <cellStyle name="Heading 3" xfId="83"/>
    <cellStyle name="Heading 4" xfId="84"/>
    <cellStyle name="Hyperlink" xfId="85"/>
    <cellStyle name="Input" xfId="86"/>
    <cellStyle name="Linked Cell" xfId="87"/>
    <cellStyle name="Neutral" xfId="88"/>
    <cellStyle name="normal" xfId="89"/>
    <cellStyle name="Normal1" xfId="90"/>
    <cellStyle name="Normal2" xfId="91"/>
    <cellStyle name="Note" xfId="92"/>
    <cellStyle name="Output" xfId="93"/>
    <cellStyle name="Percent1" xfId="94"/>
    <cellStyle name="Price_Body" xfId="95"/>
    <cellStyle name="Title" xfId="96"/>
    <cellStyle name="Total" xfId="97"/>
    <cellStyle name="Warning Text" xfId="98"/>
    <cellStyle name="Акцент1" xfId="99"/>
    <cellStyle name="Акцент2" xfId="100"/>
    <cellStyle name="Акцент3" xfId="101"/>
    <cellStyle name="Акцент4" xfId="102"/>
    <cellStyle name="Акцент5" xfId="103"/>
    <cellStyle name="Акцент6" xfId="104"/>
    <cellStyle name="Ввод " xfId="105"/>
    <cellStyle name="Вывод" xfId="106"/>
    <cellStyle name="Вычисление" xfId="107"/>
    <cellStyle name="Hyperlink" xfId="108"/>
    <cellStyle name="Гиперссылка 2" xfId="109"/>
    <cellStyle name="Гиперссылка 4" xfId="110"/>
    <cellStyle name="Currency" xfId="111"/>
    <cellStyle name="Currency [0]" xfId="112"/>
    <cellStyle name="Заголовок" xfId="113"/>
    <cellStyle name="Заголовок 1" xfId="114"/>
    <cellStyle name="Заголовок 2" xfId="115"/>
    <cellStyle name="Заголовок 3" xfId="116"/>
    <cellStyle name="Заголовок 4" xfId="117"/>
    <cellStyle name="ЗаголовокСтолбца" xfId="118"/>
    <cellStyle name="Значение" xfId="119"/>
    <cellStyle name="Итог" xfId="120"/>
    <cellStyle name="Контрольная ячейка" xfId="121"/>
    <cellStyle name="Название" xfId="122"/>
    <cellStyle name="Нейтральный" xfId="123"/>
    <cellStyle name="Обычный 12" xfId="124"/>
    <cellStyle name="Обычный 14" xfId="125"/>
    <cellStyle name="Обычный 2" xfId="126"/>
    <cellStyle name="Обычный 3" xfId="127"/>
    <cellStyle name="Обычный 3 2" xfId="128"/>
    <cellStyle name="Обычный_ПоказТехприсоед (Птпр)" xfId="129"/>
    <cellStyle name="Followed Hyperlink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Стиль 1" xfId="136"/>
    <cellStyle name="Стиль 1 2" xfId="137"/>
    <cellStyle name="Текст предупреждения" xfId="138"/>
    <cellStyle name="Тысячи [0]_3Com" xfId="139"/>
    <cellStyle name="Тысячи_3Com" xfId="140"/>
    <cellStyle name="Comma" xfId="141"/>
    <cellStyle name="Comma [0]" xfId="142"/>
    <cellStyle name="Формула" xfId="143"/>
    <cellStyle name="ФормулаВБ" xfId="144"/>
    <cellStyle name="Хороший" xfId="145"/>
  </cellStyles>
  <dxfs count="2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38100</xdr:rowOff>
    </xdr:from>
    <xdr:to>
      <xdr:col>0</xdr:col>
      <xdr:colOff>285750</xdr:colOff>
      <xdr:row>8</xdr:row>
      <xdr:rowOff>228600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38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171450</xdr:colOff>
      <xdr:row>22</xdr:row>
      <xdr:rowOff>190500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31</xdr:row>
      <xdr:rowOff>19050</xdr:rowOff>
    </xdr:from>
    <xdr:to>
      <xdr:col>0</xdr:col>
      <xdr:colOff>276225</xdr:colOff>
      <xdr:row>31</xdr:row>
      <xdr:rowOff>200025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87705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ex\Downloads\EE.CALC.QUALITY.2.5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80;&#1074;&#1072;&#1085;&#1086;&#1074;\&#1052;&#1086;&#1080;%20&#1076;&#1086;&#1082;&#1091;&#1084;&#1077;&#1085;&#1090;&#1099;\Downloads\&#1069;&#1082;&#1089;&#1087;&#1077;&#1088;&#1090;&#1080;&#1079;&#1072;%202014%20&#1075;&#1086;&#1076;\&#1060;&#1086;&#1088;&#1084;&#1072;&#1090;&#1099;%20&#1085;&#1072;%202014%20&#1075;&#1086;&#1076;\&#1069;&#1083;&#1077;&#1082;&#1090;&#1088;&#1086;&#1085;&#1085;&#1099;&#1081;%20&#1092;&#1086;&#1088;&#1084;&#1072;&#1090;%20&#1085;&#1072;%202014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USERS\5%20&#1058;&#1045;&#1055;&#1051;&#1054;&#1042;&#1040;&#1071;%20&#1069;&#1053;&#1045;&#1056;&#1043;&#1048;&#1071;\&#1069;&#1082;&#1089;&#1087;&#1077;&#1088;&#1090;&#1080;&#1079;&#1072;%202007\&#1090;&#1072;&#1073;&#1083;&#1080;&#1094;&#1072;%20&#1092;&#1089;&#109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pdTemplMain"/>
      <sheetName val="Инструкция"/>
      <sheetName val="Выбор субъекта РФ"/>
      <sheetName val="Обновление"/>
      <sheetName val="Лог обновления"/>
      <sheetName val="Титульный"/>
      <sheetName val="Список листов"/>
      <sheetName val="ф.1.1 ПоказНадежн (Пп)"/>
      <sheetName val="ф.1.3 Предлож_ТСО"/>
      <sheetName val="ф.2.1 ИндИнф (Ин)"/>
      <sheetName val="ф.2.2 ИндИспол (Ис)"/>
      <sheetName val="ф.2.3 ИндРезульт (Рс)"/>
      <sheetName val="ф.2.4 Предлож_ТСО"/>
      <sheetName val="ф.3 ПоказТехприсоед (Птпр)"/>
      <sheetName val="ПоказКачества (Птсо)"/>
      <sheetName val="ф.4.1 ОбобщПоказ"/>
      <sheetName val="ф.4.2 ОбобщПоказ (Коб)"/>
      <sheetName val="Комментарии"/>
      <sheetName val="Проверка"/>
      <sheetName val="TEHSHEET"/>
      <sheetName val="et_union"/>
      <sheetName val="modfrmSecretCode"/>
      <sheetName val="AllSheetsInThisWorkbook"/>
      <sheetName val="REESTR_MO"/>
      <sheetName val="modfrmReestr"/>
      <sheetName val="modfrmSetErr"/>
      <sheetName val="REESTR_FILTERED"/>
      <sheetName val="REESTR_ORG_VO"/>
      <sheetName val="REESTR_ORG_GAS"/>
      <sheetName val="REESTR_ORG_HOT_VS"/>
      <sheetName val="REESTR_ORG_WARM"/>
      <sheetName val="REESTR_ORG_TBO"/>
      <sheetName val="REESTR_ORG_VS"/>
      <sheetName val="REESTR_ORG_EE"/>
      <sheetName val="REESTR_ORG_VS_VO"/>
      <sheetName val="modfrmDateChoose"/>
      <sheetName val="modfrmMonthYearChoose"/>
      <sheetName val="modCommandButton"/>
      <sheetName val="modReestr"/>
      <sheetName val="modProv"/>
      <sheetName val="modInfo"/>
      <sheetName val="modServiceModule"/>
      <sheetName val="mod_wb"/>
      <sheetName val="mod_Tit"/>
      <sheetName val="mod_Coms"/>
      <sheetName val="mod_00"/>
      <sheetName val="mod_01"/>
      <sheetName val="mod_03"/>
      <sheetName val="mod_07"/>
      <sheetName val="mod_08"/>
      <sheetName val="mod_09"/>
      <sheetName val="mod_10"/>
      <sheetName val="mod_11"/>
    </sheetNames>
    <sheetDataSet>
      <sheetData sheetId="1">
        <row r="2">
          <cell r="B2" t="str">
            <v>Версия 1.2</v>
          </cell>
        </row>
      </sheetData>
      <sheetData sheetId="5">
        <row r="11">
          <cell r="F11">
            <v>2010</v>
          </cell>
        </row>
        <row r="15">
          <cell r="F15" t="str">
            <v>Ордена "Знак Почета" ОАО "Сетка"</v>
          </cell>
        </row>
      </sheetData>
      <sheetData sheetId="19">
        <row r="1">
          <cell r="B1" t="str">
            <v>Алтайский край</v>
          </cell>
        </row>
        <row r="2">
          <cell r="B2" t="str">
            <v>Амурская область</v>
          </cell>
          <cell r="E2">
            <v>2010</v>
          </cell>
        </row>
        <row r="3">
          <cell r="B3" t="str">
            <v>Архангельская область</v>
          </cell>
          <cell r="E3">
            <v>2011</v>
          </cell>
        </row>
        <row r="4">
          <cell r="B4" t="str">
            <v>Астраханская область</v>
          </cell>
          <cell r="E4">
            <v>2012</v>
          </cell>
        </row>
        <row r="5">
          <cell r="B5" t="str">
            <v>Белгородская область</v>
          </cell>
          <cell r="E5">
            <v>2013</v>
          </cell>
        </row>
        <row r="6">
          <cell r="B6" t="str">
            <v>Брянская область</v>
          </cell>
          <cell r="E6">
            <v>2014</v>
          </cell>
        </row>
        <row r="7">
          <cell r="B7" t="str">
            <v>Владимирская область</v>
          </cell>
          <cell r="E7">
            <v>2015</v>
          </cell>
        </row>
        <row r="8">
          <cell r="B8" t="str">
            <v>Волгоградская область</v>
          </cell>
          <cell r="E8">
            <v>2016</v>
          </cell>
        </row>
        <row r="9">
          <cell r="B9" t="str">
            <v>Вологодская область</v>
          </cell>
        </row>
        <row r="10">
          <cell r="B10" t="str">
            <v>Воронежская область</v>
          </cell>
        </row>
        <row r="11">
          <cell r="B11" t="str">
            <v>г.Байконур</v>
          </cell>
        </row>
        <row r="12">
          <cell r="B12" t="str">
            <v>г. Москва</v>
          </cell>
        </row>
        <row r="13">
          <cell r="B13" t="str">
            <v>г.Санкт-Петербург</v>
          </cell>
        </row>
        <row r="14">
          <cell r="B14" t="str">
            <v>Еврейская автономная область</v>
          </cell>
        </row>
        <row r="15">
          <cell r="B15" t="str">
            <v>Забайкальский край</v>
          </cell>
        </row>
        <row r="16">
          <cell r="B16" t="str">
            <v>Ивановская область</v>
          </cell>
        </row>
        <row r="17">
          <cell r="B17" t="str">
            <v>Иркутская область</v>
          </cell>
        </row>
        <row r="18">
          <cell r="B18" t="str">
            <v>Кабардино-Балкарская республика</v>
          </cell>
        </row>
        <row r="19">
          <cell r="B19" t="str">
            <v>Калининградская область</v>
          </cell>
        </row>
        <row r="20">
          <cell r="B20" t="str">
            <v>Калужская область</v>
          </cell>
        </row>
        <row r="21">
          <cell r="B21" t="str">
            <v>Камчатский край</v>
          </cell>
        </row>
        <row r="22">
          <cell r="B22" t="str">
            <v>Карачаево-Черкесская республика</v>
          </cell>
        </row>
        <row r="23">
          <cell r="B23" t="str">
            <v>Кемеровская область</v>
          </cell>
        </row>
        <row r="24">
          <cell r="B24" t="str">
            <v>Кировская область</v>
          </cell>
        </row>
        <row r="25">
          <cell r="B25" t="str">
            <v>Костромская область</v>
          </cell>
        </row>
        <row r="26">
          <cell r="B26" t="str">
            <v>Краснодарский край</v>
          </cell>
        </row>
        <row r="27">
          <cell r="B27" t="str">
            <v>Красноярский край</v>
          </cell>
        </row>
        <row r="28">
          <cell r="B28" t="str">
            <v>Курганская область</v>
          </cell>
        </row>
        <row r="29">
          <cell r="B29" t="str">
            <v>Курская область</v>
          </cell>
        </row>
        <row r="30">
          <cell r="B30" t="str">
            <v>Ленинградская область</v>
          </cell>
        </row>
        <row r="31">
          <cell r="B31" t="str">
            <v>Липецкая область</v>
          </cell>
        </row>
        <row r="32">
          <cell r="B32" t="str">
            <v>Магаданская область</v>
          </cell>
        </row>
        <row r="33">
          <cell r="B33" t="str">
            <v>Московская область</v>
          </cell>
        </row>
        <row r="34">
          <cell r="B34" t="str">
            <v>Мурманская область</v>
          </cell>
        </row>
        <row r="35">
          <cell r="B35" t="str">
            <v>Ненецкий автономный округ</v>
          </cell>
        </row>
        <row r="36">
          <cell r="B36" t="str">
            <v>Нижегородская область</v>
          </cell>
        </row>
        <row r="37">
          <cell r="B37" t="str">
            <v>Новгородская область</v>
          </cell>
        </row>
        <row r="38">
          <cell r="B38" t="str">
            <v>Новосибирская область</v>
          </cell>
        </row>
        <row r="39">
          <cell r="B39" t="str">
            <v>Омская область</v>
          </cell>
        </row>
        <row r="40">
          <cell r="B40" t="str">
            <v>Оренбургская область</v>
          </cell>
        </row>
        <row r="41">
          <cell r="B41" t="str">
            <v>Орловская область</v>
          </cell>
        </row>
        <row r="42">
          <cell r="B42" t="str">
            <v>Пензенская область</v>
          </cell>
        </row>
        <row r="43">
          <cell r="B43" t="str">
            <v>Пермский край</v>
          </cell>
        </row>
        <row r="44">
          <cell r="B44" t="str">
            <v>Приморский край</v>
          </cell>
        </row>
        <row r="45">
          <cell r="B45" t="str">
            <v>Псковская область</v>
          </cell>
        </row>
        <row r="46">
          <cell r="B46" t="str">
            <v>Республика Адыгея</v>
          </cell>
        </row>
        <row r="47">
          <cell r="B47" t="str">
            <v>Республика Алтай</v>
          </cell>
        </row>
        <row r="48">
          <cell r="B48" t="str">
            <v>Республика Башкортостан</v>
          </cell>
        </row>
        <row r="49">
          <cell r="B49" t="str">
            <v>Республика Бурятия</v>
          </cell>
        </row>
        <row r="50">
          <cell r="B50" t="str">
            <v>Республика Дагестан</v>
          </cell>
        </row>
        <row r="51">
          <cell r="B51" t="str">
            <v>Республика Ингушетия</v>
          </cell>
        </row>
        <row r="52">
          <cell r="B52" t="str">
            <v>Республика Калмыкия</v>
          </cell>
        </row>
        <row r="53">
          <cell r="B53" t="str">
            <v>Республика Карелия</v>
          </cell>
        </row>
        <row r="54">
          <cell r="B54" t="str">
            <v>Республика Коми</v>
          </cell>
        </row>
        <row r="55">
          <cell r="B55" t="str">
            <v>Республика Марий Эл</v>
          </cell>
        </row>
        <row r="56">
          <cell r="B56" t="str">
            <v>Республика Мордовия</v>
          </cell>
        </row>
        <row r="57">
          <cell r="B57" t="str">
            <v>Республика Саха (Якутия)</v>
          </cell>
        </row>
        <row r="58">
          <cell r="B58" t="str">
            <v>Республика Северная Осетия-Алания</v>
          </cell>
        </row>
        <row r="59">
          <cell r="B59" t="str">
            <v>Республика Татарстан</v>
          </cell>
        </row>
        <row r="60">
          <cell r="B60" t="str">
            <v>Республика Тыва</v>
          </cell>
        </row>
        <row r="61">
          <cell r="B61" t="str">
            <v>Республика Хакасия</v>
          </cell>
        </row>
        <row r="62">
          <cell r="B62" t="str">
            <v>Ростовская область</v>
          </cell>
        </row>
        <row r="63">
          <cell r="B63" t="str">
            <v>Рязанская область</v>
          </cell>
        </row>
        <row r="64">
          <cell r="B64" t="str">
            <v>Самарская область</v>
          </cell>
        </row>
        <row r="65">
          <cell r="B65" t="str">
            <v>Саратовская область</v>
          </cell>
        </row>
        <row r="66">
          <cell r="B66" t="str">
            <v>Сахалинская область</v>
          </cell>
        </row>
        <row r="67">
          <cell r="B67" t="str">
            <v>Свердловская область</v>
          </cell>
        </row>
        <row r="68">
          <cell r="B68" t="str">
            <v>Смоленская область</v>
          </cell>
        </row>
        <row r="69">
          <cell r="B69" t="str">
            <v>Ставропольский край</v>
          </cell>
        </row>
        <row r="70">
          <cell r="B70" t="str">
            <v>Тамбовская область</v>
          </cell>
        </row>
        <row r="71">
          <cell r="B71" t="str">
            <v>Тверская область</v>
          </cell>
        </row>
        <row r="72">
          <cell r="B72" t="str">
            <v>Томская область</v>
          </cell>
        </row>
        <row r="73">
          <cell r="B73" t="str">
            <v>Тульская область</v>
          </cell>
        </row>
        <row r="74">
          <cell r="B74" t="str">
            <v>Тюменская область</v>
          </cell>
        </row>
        <row r="75">
          <cell r="B75" t="str">
            <v>Удмуртская республика</v>
          </cell>
        </row>
        <row r="76">
          <cell r="B76" t="str">
            <v>Ульяновская область</v>
          </cell>
        </row>
        <row r="77">
          <cell r="B77" t="str">
            <v>Хабаровский край</v>
          </cell>
        </row>
        <row r="78">
          <cell r="B78" t="str">
            <v>Ханты-Мансийский автономный округ</v>
          </cell>
        </row>
        <row r="79">
          <cell r="B79" t="str">
            <v>Челябинская область</v>
          </cell>
        </row>
        <row r="80">
          <cell r="B80" t="str">
            <v>Чеченская республика</v>
          </cell>
        </row>
        <row r="81">
          <cell r="B81" t="str">
            <v>Чувашская республика</v>
          </cell>
        </row>
        <row r="82">
          <cell r="B82" t="str">
            <v>Чукотский автономный округ</v>
          </cell>
        </row>
        <row r="83">
          <cell r="B83" t="str">
            <v>Ямало-Ненецкий автономный округ</v>
          </cell>
        </row>
        <row r="84">
          <cell r="B84" t="str">
            <v>Ярославская область</v>
          </cell>
        </row>
      </sheetData>
      <sheetData sheetId="23">
        <row r="2">
          <cell r="D2" t="str">
            <v>Ардатовский муниципальный район</v>
          </cell>
        </row>
        <row r="3">
          <cell r="D3" t="str">
            <v>Арзамасский муниципальный район</v>
          </cell>
        </row>
        <row r="4">
          <cell r="D4" t="str">
            <v>Балахнинский муниципальный район</v>
          </cell>
        </row>
        <row r="5">
          <cell r="D5" t="str">
            <v>Богородский муниципальный район</v>
          </cell>
        </row>
        <row r="6">
          <cell r="D6" t="str">
            <v>Большеболдинский муниципальный район</v>
          </cell>
        </row>
        <row r="7">
          <cell r="D7" t="str">
            <v>Большемурашкинский муниципальный район</v>
          </cell>
        </row>
        <row r="8">
          <cell r="D8" t="str">
            <v>Бутурлинский муниципальный район</v>
          </cell>
        </row>
        <row r="9">
          <cell r="D9" t="str">
            <v>Вадский муниципальный район</v>
          </cell>
        </row>
        <row r="10">
          <cell r="D10" t="str">
            <v>Варнавинский муниципальный район</v>
          </cell>
        </row>
        <row r="11">
          <cell r="D11" t="str">
            <v>Вачский муниципальный район</v>
          </cell>
        </row>
        <row r="12">
          <cell r="D12" t="str">
            <v>Ветлужский муниципальный район</v>
          </cell>
        </row>
        <row r="13">
          <cell r="D13" t="str">
            <v>Вознесенский муниципальный район</v>
          </cell>
        </row>
        <row r="14">
          <cell r="D14" t="str">
            <v>Володарский муниципальный район</v>
          </cell>
        </row>
        <row r="15">
          <cell r="D15" t="str">
            <v>Воротынский муниципальный район</v>
          </cell>
        </row>
        <row r="16">
          <cell r="D16" t="str">
            <v>Воскресенский муниципальный район</v>
          </cell>
        </row>
        <row r="17">
          <cell r="D17" t="str">
            <v>Гагинский муниципальный район</v>
          </cell>
        </row>
        <row r="18">
          <cell r="D18" t="str">
            <v>Город Арзамас</v>
          </cell>
        </row>
        <row r="19">
          <cell r="D19" t="str">
            <v>Город Дзержинск</v>
          </cell>
        </row>
        <row r="20">
          <cell r="D20" t="str">
            <v>Город Нижний Новгород</v>
          </cell>
        </row>
        <row r="21">
          <cell r="D21" t="str">
            <v>Городецкий муниципальный район</v>
          </cell>
        </row>
        <row r="22">
          <cell r="D22" t="str">
            <v>Дальнеконстантиновский муниципальный район</v>
          </cell>
        </row>
        <row r="23">
          <cell r="D23" t="str">
            <v>Дивеевский муниципальный район</v>
          </cell>
        </row>
        <row r="24">
          <cell r="D24" t="str">
            <v>Княгининский муниципальный район</v>
          </cell>
        </row>
        <row r="25">
          <cell r="D25" t="str">
            <v>Ковернинский муниципальный район</v>
          </cell>
        </row>
        <row r="26">
          <cell r="D26" t="str">
            <v>Краснобаковский муниципальный район</v>
          </cell>
        </row>
        <row r="27">
          <cell r="D27" t="str">
            <v>Краснооктябрьский муниципальный район</v>
          </cell>
        </row>
        <row r="28">
          <cell r="D28" t="str">
            <v>Кстовский муниципальный район</v>
          </cell>
        </row>
        <row r="29">
          <cell r="D29" t="str">
            <v>Кулебакский муниципальный район</v>
          </cell>
        </row>
        <row r="30">
          <cell r="D30" t="str">
            <v>Лукояновский муниципальный район</v>
          </cell>
        </row>
        <row r="31">
          <cell r="D31" t="str">
            <v>Лысковский муниципальный район</v>
          </cell>
        </row>
        <row r="32">
          <cell r="D32" t="str">
            <v>Навашинский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Первомайский муниципальный район</v>
          </cell>
        </row>
        <row r="35">
          <cell r="D35" t="str">
            <v>Перевозский муниципальный район</v>
          </cell>
        </row>
        <row r="36">
          <cell r="D36" t="str">
            <v>Пильнинский муниципальный район</v>
          </cell>
        </row>
        <row r="37">
          <cell r="D37" t="str">
            <v>Починковский муниципальный район</v>
          </cell>
        </row>
        <row r="38">
          <cell r="D38" t="str">
            <v>Сергачский муниципальный район</v>
          </cell>
        </row>
        <row r="39">
          <cell r="D39" t="str">
            <v>Сеченовский муниципальный район</v>
          </cell>
        </row>
        <row r="40">
          <cell r="D40" t="str">
            <v>Сокольский муниципальный район</v>
          </cell>
        </row>
        <row r="41">
          <cell r="D41" t="str">
            <v>Сосновский муниципальный район</v>
          </cell>
        </row>
        <row r="42">
          <cell r="D42" t="str">
            <v>Спасский муниципальный район</v>
          </cell>
        </row>
        <row r="43">
          <cell r="D43" t="str">
            <v>Тонкинский муниципальный район</v>
          </cell>
        </row>
        <row r="44">
          <cell r="D44" t="str">
            <v>Тоншаевский муниципальный район</v>
          </cell>
        </row>
        <row r="45">
          <cell r="D45" t="str">
            <v>Уренский муниципальный район</v>
          </cell>
        </row>
        <row r="46">
          <cell r="D46" t="str">
            <v>Чкаловский муниципальный район</v>
          </cell>
        </row>
        <row r="47">
          <cell r="D47" t="str">
            <v>Шарангский муниципальный район</v>
          </cell>
        </row>
        <row r="48">
          <cell r="D48" t="str">
            <v>Шатковский муниципальный район</v>
          </cell>
        </row>
        <row r="49">
          <cell r="D49" t="str">
            <v>Шахунский муниципальный район</v>
          </cell>
        </row>
        <row r="50">
          <cell r="D50" t="str">
            <v>город Бор</v>
          </cell>
        </row>
        <row r="51">
          <cell r="D51" t="str">
            <v>город Выкса</v>
          </cell>
        </row>
        <row r="52">
          <cell r="D52" t="str">
            <v>город Саров</v>
          </cell>
        </row>
        <row r="53">
          <cell r="D53" t="str">
            <v>город Семеновский</v>
          </cell>
        </row>
        <row r="107">
          <cell r="B107" t="str">
            <v>Володарский муниципальный район</v>
          </cell>
        </row>
        <row r="108">
          <cell r="B108" t="str">
            <v>Город Володарск</v>
          </cell>
        </row>
        <row r="109">
          <cell r="B109" t="str">
            <v>Золинский сельсовет</v>
          </cell>
        </row>
        <row r="110">
          <cell r="B110" t="str">
            <v>Ильинский сельсовет</v>
          </cell>
        </row>
        <row r="111">
          <cell r="B111" t="str">
            <v>Мулинский сельсовет</v>
          </cell>
        </row>
        <row r="112">
          <cell r="B112" t="str">
            <v>Рабочий поселок Ильиногорск</v>
          </cell>
        </row>
        <row r="113">
          <cell r="B113" t="str">
            <v>Рабочий поселок Красная Горка</v>
          </cell>
        </row>
        <row r="114">
          <cell r="B114" t="str">
            <v>Рабочий поселок Решетиха</v>
          </cell>
        </row>
        <row r="115">
          <cell r="B115" t="str">
            <v>Рабочий поселок Смолино</v>
          </cell>
        </row>
        <row r="116">
          <cell r="B116" t="str">
            <v>Рабочий поселок Фролищи</v>
          </cell>
        </row>
        <row r="117">
          <cell r="B117" t="str">
            <v>Рабочий поселок Центральный</v>
          </cell>
        </row>
        <row r="118">
          <cell r="B118" t="str">
            <v>Рабочий поселок Юганец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Баланс энергии"/>
      <sheetName val="Баланс мощности"/>
      <sheetName val="УЕ ВЛЭП 2011-2014"/>
      <sheetName val="УЕ ТП 2011-2014"/>
      <sheetName val="Подконтрольные расходы"/>
      <sheetName val="Ввод выбытие ОС"/>
      <sheetName val="Расчет амортизации"/>
      <sheetName val="Амортизация по уровням напр-я"/>
      <sheetName val="Свод по амортизации"/>
      <sheetName val="Очисления на соц. нужды"/>
      <sheetName val="Сод.зданий и помещений"/>
      <sheetName val="Плата за землю"/>
      <sheetName val="Транспортный налог"/>
      <sheetName val="Налог на имущество"/>
      <sheetName val="Негативное воздействие на ОС"/>
      <sheetName val="Налог на прибыль"/>
      <sheetName val="Аренда имущества"/>
      <sheetName val="Услуги ФСК"/>
      <sheetName val="Прочие НР"/>
      <sheetName val=" КВЛ 2012-2014 "/>
      <sheetName val="Выпадающий доход"/>
      <sheetName val="Результаты деятельности орг-ии"/>
      <sheetName val="Корр. НР"/>
      <sheetName val="Корр. ПО"/>
      <sheetName val="Корр. ИП"/>
      <sheetName val="Корр. КНК"/>
      <sheetName val="НВВ на потери"/>
      <sheetName val="Долгосрочные параметры рег-я"/>
      <sheetName val="Смета общее НВВ"/>
      <sheetName val="TEHSHEET"/>
      <sheetName val="Лист1"/>
    </sheetNames>
    <sheetDataSet>
      <sheetData sheetId="12">
        <row r="7">
          <cell r="B7" t="str">
            <v>x</v>
          </cell>
          <cell r="D7" t="str">
            <v>x</v>
          </cell>
        </row>
        <row r="10">
          <cell r="A10" t="str">
            <v>договор № ___ от ____</v>
          </cell>
          <cell r="B10" t="str">
            <v>x</v>
          </cell>
          <cell r="D10" t="str">
            <v>x</v>
          </cell>
        </row>
        <row r="11">
          <cell r="A11" t="str">
            <v>договор № ___ от ____</v>
          </cell>
          <cell r="B11" t="str">
            <v>x</v>
          </cell>
          <cell r="D11" t="str">
            <v>x</v>
          </cell>
        </row>
        <row r="12">
          <cell r="A12" t="str">
            <v>договор № ___ от ____</v>
          </cell>
          <cell r="B12" t="str">
            <v>x</v>
          </cell>
          <cell r="D12" t="str">
            <v>x</v>
          </cell>
        </row>
        <row r="13">
          <cell r="A13" t="str">
            <v>договор № ___ от ____</v>
          </cell>
          <cell r="B13" t="str">
            <v>x</v>
          </cell>
          <cell r="D13" t="str">
            <v>x</v>
          </cell>
        </row>
      </sheetData>
      <sheetData sheetId="13">
        <row r="15">
          <cell r="A15" t="str">
            <v>Добавить</v>
          </cell>
        </row>
        <row r="16">
          <cell r="A16" t="str">
            <v>Всего транспортный налог:</v>
          </cell>
          <cell r="B16" t="str">
            <v>х</v>
          </cell>
          <cell r="C16" t="str">
            <v>х</v>
          </cell>
          <cell r="E16" t="str">
            <v>х</v>
          </cell>
        </row>
      </sheetData>
      <sheetData sheetId="14">
        <row r="12">
          <cell r="B12" t="str">
            <v>x</v>
          </cell>
          <cell r="D12" t="str">
            <v>x</v>
          </cell>
        </row>
        <row r="13">
          <cell r="B13" t="str">
            <v>x</v>
          </cell>
          <cell r="D13" t="str">
            <v>x</v>
          </cell>
        </row>
        <row r="14">
          <cell r="B14" t="str">
            <v>x</v>
          </cell>
          <cell r="D14" t="str">
            <v>x</v>
          </cell>
        </row>
        <row r="15">
          <cell r="B15" t="str">
            <v>x</v>
          </cell>
          <cell r="D15" t="str">
            <v>x</v>
          </cell>
        </row>
        <row r="16">
          <cell r="B16" t="str">
            <v>x</v>
          </cell>
          <cell r="C16">
            <v>0</v>
          </cell>
          <cell r="D16" t="str">
            <v>x</v>
          </cell>
          <cell r="E16">
            <v>0</v>
          </cell>
        </row>
      </sheetData>
      <sheetData sheetId="17">
        <row r="9">
          <cell r="A9" t="str">
            <v>договор  с _____ от_____№  __ </v>
          </cell>
          <cell r="B9" t="str">
            <v>x</v>
          </cell>
          <cell r="D9" t="str">
            <v>x</v>
          </cell>
        </row>
        <row r="10">
          <cell r="A10" t="str">
            <v>договор  с _____ от_____№  __ </v>
          </cell>
          <cell r="B10" t="str">
            <v>x</v>
          </cell>
          <cell r="D10" t="str">
            <v>x</v>
          </cell>
        </row>
        <row r="11">
          <cell r="A11" t="str">
            <v>договор  с _____ от_____№  __ </v>
          </cell>
          <cell r="B11" t="str">
            <v>x</v>
          </cell>
          <cell r="D11" t="str">
            <v>x</v>
          </cell>
        </row>
        <row r="12">
          <cell r="A12" t="str">
            <v>договор  с _____ от_____№  __ </v>
          </cell>
          <cell r="B12" t="str">
            <v>x</v>
          </cell>
          <cell r="D12" t="str">
            <v>x</v>
          </cell>
        </row>
        <row r="13">
          <cell r="A13" t="str">
            <v>договор  с _____ от_____№  __ </v>
          </cell>
          <cell r="B13" t="str">
            <v>x</v>
          </cell>
          <cell r="D13" t="str">
            <v>x</v>
          </cell>
        </row>
        <row r="23">
          <cell r="A23" t="str">
            <v>договор  с _____ от_____№  __ </v>
          </cell>
          <cell r="B23" t="str">
            <v>x</v>
          </cell>
          <cell r="D23" t="str">
            <v>x</v>
          </cell>
        </row>
        <row r="24">
          <cell r="A24" t="str">
            <v>договор  с _____ от_____№  __ </v>
          </cell>
          <cell r="B24" t="str">
            <v>x</v>
          </cell>
          <cell r="D24" t="str">
            <v>x</v>
          </cell>
        </row>
        <row r="25">
          <cell r="A25" t="str">
            <v>договор  с _____ от_____№  __ </v>
          </cell>
          <cell r="B25" t="str">
            <v>x</v>
          </cell>
          <cell r="D25" t="str">
            <v>x</v>
          </cell>
        </row>
        <row r="26">
          <cell r="A26" t="str">
            <v>договор  с _____ от_____№  __ </v>
          </cell>
          <cell r="B26" t="str">
            <v>x</v>
          </cell>
          <cell r="D26" t="str">
            <v>x</v>
          </cell>
        </row>
        <row r="27">
          <cell r="A27" t="str">
            <v>договор  с _____ от_____№  __ </v>
          </cell>
          <cell r="B27" t="str">
            <v>x</v>
          </cell>
          <cell r="D27" t="str">
            <v>x</v>
          </cell>
        </row>
        <row r="30">
          <cell r="A30" t="str">
            <v>объектов электросетевого хозяйства договор  с _____ от_____№  __ </v>
          </cell>
          <cell r="B30" t="str">
            <v>x</v>
          </cell>
          <cell r="D30" t="str">
            <v>x</v>
          </cell>
        </row>
        <row r="31">
          <cell r="A31" t="str">
            <v>иного имущества договор  с _____ от_____№  __ </v>
          </cell>
          <cell r="B31" t="str">
            <v>x</v>
          </cell>
          <cell r="D31" t="str">
            <v>x</v>
          </cell>
        </row>
        <row r="32">
          <cell r="A32" t="str">
            <v>договор  с _____ от_____№  __ </v>
          </cell>
          <cell r="B32" t="str">
            <v>x</v>
          </cell>
          <cell r="D32" t="str">
            <v>x</v>
          </cell>
        </row>
        <row r="33">
          <cell r="A33" t="str">
            <v>договор  с _____ от_____№  __ </v>
          </cell>
          <cell r="B33" t="str">
            <v>x</v>
          </cell>
          <cell r="D33" t="str">
            <v>x</v>
          </cell>
        </row>
      </sheetData>
      <sheetData sheetId="20">
        <row r="2">
          <cell r="A2" t="str">
            <v>                            Расходы на капитальные вложения на 2012 - 2014 годы</v>
          </cell>
        </row>
        <row r="8">
          <cell r="A8" t="str">
            <v>Введите название</v>
          </cell>
        </row>
        <row r="9">
          <cell r="A9" t="str">
            <v>Введите название</v>
          </cell>
        </row>
        <row r="10">
          <cell r="A10" t="str">
            <v>Введите название</v>
          </cell>
        </row>
        <row r="11">
          <cell r="A11" t="str">
            <v>Введите название</v>
          </cell>
        </row>
        <row r="12">
          <cell r="A12" t="str">
            <v>Введите название</v>
          </cell>
        </row>
        <row r="15">
          <cell r="A15" t="str">
            <v>Введите название</v>
          </cell>
        </row>
        <row r="16">
          <cell r="A16" t="str">
            <v>Введите название</v>
          </cell>
        </row>
        <row r="17">
          <cell r="A17" t="str">
            <v>Введите название</v>
          </cell>
        </row>
        <row r="18">
          <cell r="A18" t="str">
            <v>Введите название</v>
          </cell>
        </row>
        <row r="19">
          <cell r="A19" t="str">
            <v>Введите название</v>
          </cell>
        </row>
        <row r="22">
          <cell r="A22" t="str">
            <v>Введите название</v>
          </cell>
        </row>
        <row r="23">
          <cell r="A23" t="str">
            <v>Введите название</v>
          </cell>
        </row>
        <row r="24">
          <cell r="A24" t="str">
            <v>Введите название</v>
          </cell>
        </row>
        <row r="25">
          <cell r="A25" t="str">
            <v>Введите название</v>
          </cell>
        </row>
        <row r="28">
          <cell r="A28" t="str">
            <v>Введите название</v>
          </cell>
        </row>
        <row r="29">
          <cell r="A29" t="str">
            <v>Введите название</v>
          </cell>
        </row>
        <row r="30">
          <cell r="A30" t="str">
            <v>Введите название</v>
          </cell>
        </row>
        <row r="31">
          <cell r="A31" t="str">
            <v>Введите название</v>
          </cell>
        </row>
        <row r="34">
          <cell r="A34" t="str">
            <v>Введите название</v>
          </cell>
        </row>
        <row r="35">
          <cell r="A35" t="str">
            <v>Введите название</v>
          </cell>
        </row>
        <row r="36">
          <cell r="A36" t="str">
            <v>Введите название</v>
          </cell>
        </row>
        <row r="37">
          <cell r="A37" t="str">
            <v>Введите название</v>
          </cell>
        </row>
        <row r="40">
          <cell r="A40" t="str">
            <v>Введите название</v>
          </cell>
        </row>
        <row r="41">
          <cell r="A41" t="str">
            <v>Введите название</v>
          </cell>
        </row>
        <row r="42">
          <cell r="A42" t="str">
            <v>Введите название</v>
          </cell>
        </row>
        <row r="43">
          <cell r="A43" t="str">
            <v>Введите название</v>
          </cell>
        </row>
        <row r="46">
          <cell r="A46" t="str">
            <v>Введите название</v>
          </cell>
        </row>
        <row r="47">
          <cell r="A47" t="str">
            <v>Введите название</v>
          </cell>
        </row>
        <row r="48">
          <cell r="A48" t="str">
            <v>Введите название</v>
          </cell>
        </row>
        <row r="49">
          <cell r="A49" t="str">
            <v>Введите название</v>
          </cell>
        </row>
      </sheetData>
      <sheetData sheetId="21">
        <row r="7">
          <cell r="A7" t="str">
            <v>Расходы, связанные с компенсацией выпадающих доходов по льготному технологическому присоединению, всего, в том числе:</v>
          </cell>
          <cell r="E7">
            <v>0</v>
          </cell>
        </row>
        <row r="8">
          <cell r="A8" t="str">
            <v>   выпадающие доходы сетевой организации от присоединения энергопринимающих устройств, максимальной мощностью, не превышающей 15 кВт включительно, исходя из стоимости мероприятий по технологическому присоединению в размере не более 550 рублей;</v>
          </cell>
        </row>
        <row r="9">
          <cell r="A9" t="str">
            <v>   выпадающие доходы сетевой организации от выплаты процентов по кредитным договорам, связанным с рассрочкой по оплате субъектами малого и среднего предпринимательства технологического присоединения энергопринимающих устройств максимальной мощностью свыше</v>
          </cell>
        </row>
      </sheetData>
      <sheetData sheetId="30">
        <row r="7">
          <cell r="E7" t="str">
            <v>Январь</v>
          </cell>
        </row>
        <row r="8">
          <cell r="E8" t="str">
            <v>Февраль</v>
          </cell>
        </row>
        <row r="9">
          <cell r="E9" t="str">
            <v>Март</v>
          </cell>
        </row>
        <row r="10">
          <cell r="E10" t="str">
            <v>Апрель</v>
          </cell>
        </row>
        <row r="11">
          <cell r="E11" t="str">
            <v>Май</v>
          </cell>
        </row>
        <row r="12">
          <cell r="E12" t="str">
            <v>Июнь</v>
          </cell>
        </row>
        <row r="13">
          <cell r="E13" t="str">
            <v>Июль</v>
          </cell>
        </row>
        <row r="14">
          <cell r="E14" t="str">
            <v>Август</v>
          </cell>
        </row>
        <row r="15">
          <cell r="E15" t="str">
            <v>Сентябрь</v>
          </cell>
        </row>
        <row r="16">
          <cell r="E16" t="str">
            <v>Октябрь</v>
          </cell>
        </row>
        <row r="17">
          <cell r="E17" t="str">
            <v>Ноябрь</v>
          </cell>
        </row>
        <row r="18">
          <cell r="E18" t="str">
            <v>Декабрь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таблица фст"/>
      <sheetName val="Производство электроэнергии"/>
    </sheetNames>
    <sheetDataSet>
      <sheetData sheetId="0">
        <row r="14">
          <cell r="B14">
            <v>2005</v>
          </cell>
        </row>
        <row r="15">
          <cell r="B15">
            <v>2004</v>
          </cell>
        </row>
      </sheetData>
      <sheetData sheetId="10">
        <row r="15">
          <cell r="C15">
            <v>0</v>
          </cell>
        </row>
        <row r="24">
          <cell r="C2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эл ст"/>
      <sheetName val="Заголовок"/>
      <sheetName val="6"/>
      <sheetName val="Справочники"/>
      <sheetName val="Закупки"/>
      <sheetName val="Макро"/>
      <sheetName val="УЗ-22(2002)"/>
      <sheetName val="УЗ-21(1кв.) (2)"/>
      <sheetName val="УЗ-21(2002)"/>
      <sheetName val="УЗ-22(3кв.) (2)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Титульный лист С-П"/>
      <sheetName val="2002(v1)"/>
      <sheetName val="ФИНПЛАН"/>
      <sheetName val="13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</sheetNames>
    <sheetDataSet>
      <sheetData sheetId="11">
        <row r="2">
          <cell r="A2">
            <v>1.049</v>
          </cell>
          <cell r="B2">
            <v>1.086</v>
          </cell>
          <cell r="C2">
            <v>1.091</v>
          </cell>
          <cell r="D2">
            <v>1.124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3">
      <selection activeCell="B7" sqref="B7"/>
    </sheetView>
  </sheetViews>
  <sheetFormatPr defaultColWidth="9.140625" defaultRowHeight="15"/>
  <cols>
    <col min="1" max="1" width="4.8515625" style="172" customWidth="1"/>
    <col min="2" max="2" width="76.57421875" style="176" customWidth="1"/>
  </cols>
  <sheetData>
    <row r="1" ht="15">
      <c r="A1" s="182" t="s">
        <v>185</v>
      </c>
    </row>
    <row r="2" ht="15.75" thickBot="1"/>
    <row r="3" spans="1:2" ht="15">
      <c r="A3" s="173" t="s">
        <v>65</v>
      </c>
      <c r="B3" s="177" t="s">
        <v>186</v>
      </c>
    </row>
    <row r="4" spans="1:2" ht="30">
      <c r="A4" s="174">
        <v>1</v>
      </c>
      <c r="B4" s="178" t="s">
        <v>187</v>
      </c>
    </row>
    <row r="5" spans="1:2" ht="30">
      <c r="A5" s="174">
        <v>2</v>
      </c>
      <c r="B5" s="179" t="s">
        <v>188</v>
      </c>
    </row>
    <row r="6" spans="1:2" ht="45">
      <c r="A6" s="174">
        <v>3</v>
      </c>
      <c r="B6" s="179" t="s">
        <v>189</v>
      </c>
    </row>
    <row r="7" spans="1:2" ht="15">
      <c r="A7" s="174">
        <v>4</v>
      </c>
      <c r="B7" s="178" t="s">
        <v>190</v>
      </c>
    </row>
    <row r="8" spans="1:2" ht="15">
      <c r="A8" s="174">
        <v>5</v>
      </c>
      <c r="B8" s="178" t="s">
        <v>191</v>
      </c>
    </row>
    <row r="9" spans="1:2" ht="30">
      <c r="A9" s="174">
        <v>6</v>
      </c>
      <c r="B9" s="178" t="s">
        <v>192</v>
      </c>
    </row>
    <row r="10" spans="1:2" ht="60">
      <c r="A10" s="174">
        <v>7</v>
      </c>
      <c r="B10" s="180" t="s">
        <v>193</v>
      </c>
    </row>
    <row r="11" spans="1:2" ht="30">
      <c r="A11" s="174">
        <v>8</v>
      </c>
      <c r="B11" s="178" t="s">
        <v>194</v>
      </c>
    </row>
    <row r="12" spans="1:2" ht="30.75" thickBot="1">
      <c r="A12" s="175">
        <v>9</v>
      </c>
      <c r="B12" s="181" t="s">
        <v>176</v>
      </c>
    </row>
  </sheetData>
  <sheetProtection password="D8BF" sheet="1" objects="1"/>
  <hyperlinks>
    <hyperlink ref="B4" location="'Форма 1.1'!A1" display="'Форма 1.1'!A1"/>
    <hyperlink ref="B5" location="'Форма 1.2'!A1" display="'Форма 1.2'!A1"/>
    <hyperlink ref="B6" location="'Форма 1.3'!A1" display="'Форма 1.3'!A1"/>
    <hyperlink ref="B7" location="'Форма 2.1'!A1" display="'Форма 2.1'!A1"/>
    <hyperlink ref="B8" location="'Форма 2.2'!A1" display="'Форма 2.2'!A1"/>
    <hyperlink ref="B9" location="'форма 2.3'!A1" display="'форма 2.3'!A1"/>
    <hyperlink ref="B10" location="'форма 2.4 '!A1" display="'форма 2.4 '!A1"/>
    <hyperlink ref="B11" location="'форма 3 '!A1" display="'форма 3 '!A1"/>
    <hyperlink ref="B12" location="'план качества'!A1" display="'план качества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2:E26"/>
  <sheetViews>
    <sheetView tabSelected="1" view="pageBreakPreview" zoomScale="110" zoomScaleSheetLayoutView="110" zoomScalePageLayoutView="0" workbookViewId="0" topLeftCell="A1">
      <selection activeCell="B14" sqref="B14"/>
    </sheetView>
  </sheetViews>
  <sheetFormatPr defaultColWidth="0.85546875" defaultRowHeight="15"/>
  <cols>
    <col min="1" max="1" width="66.00390625" style="1" customWidth="1"/>
    <col min="2" max="2" width="12.28125" style="1" customWidth="1"/>
    <col min="3" max="29" width="10.7109375" style="1" customWidth="1"/>
    <col min="30" max="16384" width="0.85546875" style="1" customWidth="1"/>
  </cols>
  <sheetData>
    <row r="1" ht="15.75" customHeight="1"/>
    <row r="2" spans="1:2" ht="29.25" customHeight="1">
      <c r="A2" s="266" t="s">
        <v>176</v>
      </c>
      <c r="B2" s="266"/>
    </row>
    <row r="3" spans="1:2" ht="19.5" customHeight="1">
      <c r="A3" s="266"/>
      <c r="B3" s="266"/>
    </row>
    <row r="4" spans="1:2" ht="14.25" customHeight="1">
      <c r="A4" s="49"/>
      <c r="B4" s="49"/>
    </row>
    <row r="5" spans="1:3" s="6" customFormat="1" ht="16.5" customHeight="1">
      <c r="A5" s="269">
        <f>'Форма 1.1'!A3:F3</f>
        <v>0</v>
      </c>
      <c r="B5" s="269"/>
      <c r="C5" s="104"/>
    </row>
    <row r="6" spans="1:3" s="5" customFormat="1" ht="13.5" customHeight="1">
      <c r="A6" s="196" t="s">
        <v>47</v>
      </c>
      <c r="B6" s="196"/>
      <c r="C6" s="105"/>
    </row>
    <row r="7" ht="3.75" customHeight="1"/>
    <row r="8" spans="1:2" s="11" customFormat="1" ht="18" customHeight="1">
      <c r="A8" s="39"/>
      <c r="B8" s="27"/>
    </row>
    <row r="9" spans="1:3" s="11" customFormat="1" ht="29.25" customHeight="1">
      <c r="A9" s="267" t="s">
        <v>62</v>
      </c>
      <c r="B9" s="33" t="s">
        <v>184</v>
      </c>
      <c r="C9" s="12"/>
    </row>
    <row r="10" spans="1:3" s="11" customFormat="1" ht="20.25" customHeight="1">
      <c r="A10" s="268"/>
      <c r="B10" s="26" t="s">
        <v>61</v>
      </c>
      <c r="C10" s="12"/>
    </row>
    <row r="11" spans="1:2" s="8" customFormat="1" ht="15.75" customHeight="1">
      <c r="A11" s="51" t="s">
        <v>18</v>
      </c>
      <c r="B11" s="90">
        <f>'Форма 2.1'!H31</f>
        <v>2</v>
      </c>
    </row>
    <row r="12" spans="1:2" s="8" customFormat="1" ht="16.5" customHeight="1">
      <c r="A12" s="110" t="s">
        <v>17</v>
      </c>
      <c r="B12" s="90">
        <f>ROUND('Форма 2.2'!H25,3)</f>
        <v>0.425</v>
      </c>
    </row>
    <row r="13" spans="1:2" s="8" customFormat="1" ht="18" customHeight="1">
      <c r="A13" s="51" t="s">
        <v>19</v>
      </c>
      <c r="B13" s="90">
        <f>'форма 2.3'!H32</f>
        <v>2</v>
      </c>
    </row>
    <row r="14" spans="1:5" s="8" customFormat="1" ht="50.25" customHeight="1">
      <c r="A14" s="111" t="s">
        <v>177</v>
      </c>
      <c r="B14" s="90">
        <f>0.1*B11+0.7*B12+0.2*B13</f>
        <v>0.8975</v>
      </c>
      <c r="C14" s="94"/>
      <c r="D14" s="94"/>
      <c r="E14" s="57"/>
    </row>
    <row r="15" spans="1:2" s="7" customFormat="1" ht="26.25" customHeight="1">
      <c r="A15" s="264"/>
      <c r="B15" s="265"/>
    </row>
    <row r="16" spans="1:2" s="7" customFormat="1" ht="24.75" customHeight="1">
      <c r="A16" s="146" t="s">
        <v>175</v>
      </c>
      <c r="B16" s="56"/>
    </row>
    <row r="17" spans="1:2" s="8" customFormat="1" ht="16.5" customHeight="1">
      <c r="A17" s="10"/>
      <c r="B17" s="9"/>
    </row>
    <row r="19" spans="1:3" ht="15">
      <c r="A19" s="2"/>
      <c r="B19" s="2"/>
      <c r="C19" s="48"/>
    </row>
    <row r="20" spans="1:3" ht="15">
      <c r="A20" s="2"/>
      <c r="B20" s="48"/>
      <c r="C20" s="48"/>
    </row>
    <row r="21" spans="3:4" ht="26.25" customHeight="1">
      <c r="C21" s="56"/>
      <c r="D21" s="2"/>
    </row>
    <row r="23" spans="2:3" ht="15">
      <c r="B23" s="45"/>
      <c r="C23" s="45"/>
    </row>
    <row r="24" ht="15">
      <c r="A24"/>
    </row>
    <row r="25" ht="15">
      <c r="A25"/>
    </row>
    <row r="26" ht="15">
      <c r="A26"/>
    </row>
  </sheetData>
  <sheetProtection/>
  <protectedRanges>
    <protectedRange sqref="A5 B5" name="Диапазон1"/>
    <protectedRange sqref="B16 C21" name="Диапазон1_2"/>
    <protectedRange sqref="A16" name="Диапазон1_1"/>
  </protectedRanges>
  <mergeCells count="5">
    <mergeCell ref="A15:B15"/>
    <mergeCell ref="A2:B3"/>
    <mergeCell ref="A9:A10"/>
    <mergeCell ref="A5:B5"/>
    <mergeCell ref="A6:B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H29"/>
  <sheetViews>
    <sheetView view="pageBreakPreview" zoomScale="70" zoomScaleSheetLayoutView="70" zoomScalePageLayoutView="0" workbookViewId="0" topLeftCell="A1">
      <selection activeCell="E10" sqref="E10:F21"/>
    </sheetView>
  </sheetViews>
  <sheetFormatPr defaultColWidth="0.85546875" defaultRowHeight="15"/>
  <cols>
    <col min="1" max="1" width="5.7109375" style="1" customWidth="1"/>
    <col min="2" max="2" width="46.421875" style="1" customWidth="1"/>
    <col min="3" max="3" width="25.28125" style="1" customWidth="1"/>
    <col min="4" max="4" width="23.00390625" style="1" customWidth="1"/>
    <col min="5" max="5" width="27.00390625" style="1" customWidth="1"/>
    <col min="6" max="6" width="27.7109375" style="1" customWidth="1"/>
    <col min="7" max="16384" width="0.85546875" style="1" customWidth="1"/>
  </cols>
  <sheetData>
    <row r="1" s="13" customFormat="1" ht="15" customHeight="1"/>
    <row r="2" spans="1:6" s="15" customFormat="1" ht="33" customHeight="1">
      <c r="A2" s="190" t="s">
        <v>98</v>
      </c>
      <c r="B2" s="190"/>
      <c r="C2" s="190"/>
      <c r="D2" s="190"/>
      <c r="E2" s="190"/>
      <c r="F2" s="190"/>
    </row>
    <row r="3" spans="1:6" s="15" customFormat="1" ht="33" customHeight="1">
      <c r="A3" s="192"/>
      <c r="B3" s="193"/>
      <c r="C3" s="193"/>
      <c r="D3" s="193"/>
      <c r="E3" s="193"/>
      <c r="F3" s="194"/>
    </row>
    <row r="4" spans="1:8" s="15" customFormat="1" ht="33" customHeight="1">
      <c r="A4" s="196" t="s">
        <v>47</v>
      </c>
      <c r="B4" s="196"/>
      <c r="C4" s="196"/>
      <c r="D4" s="196"/>
      <c r="E4" s="196"/>
      <c r="F4" s="196"/>
      <c r="G4" s="196"/>
      <c r="H4" s="196"/>
    </row>
    <row r="5" spans="1:4" s="15" customFormat="1" ht="15.75">
      <c r="A5" s="36"/>
      <c r="B5" s="36"/>
      <c r="C5" s="195" t="s">
        <v>97</v>
      </c>
      <c r="D5" s="195"/>
    </row>
    <row r="6" spans="1:4" s="15" customFormat="1" ht="15.75">
      <c r="A6" s="36"/>
      <c r="B6" s="36"/>
      <c r="C6" s="35"/>
      <c r="D6" s="36"/>
    </row>
    <row r="7" spans="3:6" s="13" customFormat="1" ht="13.5" customHeight="1" thickBot="1">
      <c r="C7" s="191" t="s">
        <v>96</v>
      </c>
      <c r="D7" s="191"/>
      <c r="E7" s="191" t="s">
        <v>93</v>
      </c>
      <c r="F7" s="191"/>
    </row>
    <row r="8" spans="1:6" s="13" customFormat="1" ht="57.75" customHeight="1">
      <c r="A8" s="58" t="s">
        <v>65</v>
      </c>
      <c r="B8" s="59" t="s">
        <v>91</v>
      </c>
      <c r="C8" s="126" t="s">
        <v>64</v>
      </c>
      <c r="D8" s="127" t="s">
        <v>63</v>
      </c>
      <c r="E8" s="126" t="s">
        <v>64</v>
      </c>
      <c r="F8" s="127" t="s">
        <v>63</v>
      </c>
    </row>
    <row r="9" spans="1:6" s="13" customFormat="1" ht="14.25" customHeight="1">
      <c r="A9" s="60">
        <v>1</v>
      </c>
      <c r="B9" s="14">
        <v>2</v>
      </c>
      <c r="C9" s="37">
        <v>3</v>
      </c>
      <c r="D9" s="61">
        <v>4</v>
      </c>
      <c r="E9" s="37">
        <v>5</v>
      </c>
      <c r="F9" s="61">
        <v>6</v>
      </c>
    </row>
    <row r="10" spans="1:6" ht="15.75">
      <c r="A10" s="101">
        <v>1</v>
      </c>
      <c r="B10" s="108" t="s">
        <v>79</v>
      </c>
      <c r="C10" s="185">
        <v>0</v>
      </c>
      <c r="D10" s="186">
        <v>33</v>
      </c>
      <c r="E10" s="185">
        <v>0</v>
      </c>
      <c r="F10" s="186">
        <v>33</v>
      </c>
    </row>
    <row r="11" spans="1:6" ht="15.75">
      <c r="A11" s="101">
        <v>2</v>
      </c>
      <c r="B11" s="109" t="s">
        <v>80</v>
      </c>
      <c r="C11" s="185">
        <v>0</v>
      </c>
      <c r="D11" s="186">
        <v>33</v>
      </c>
      <c r="E11" s="185">
        <v>0</v>
      </c>
      <c r="F11" s="186">
        <v>33</v>
      </c>
    </row>
    <row r="12" spans="1:6" ht="15.75">
      <c r="A12" s="101">
        <v>3</v>
      </c>
      <c r="B12" s="109" t="s">
        <v>81</v>
      </c>
      <c r="C12" s="185">
        <v>0</v>
      </c>
      <c r="D12" s="186">
        <v>33</v>
      </c>
      <c r="E12" s="185">
        <v>0</v>
      </c>
      <c r="F12" s="186">
        <v>33</v>
      </c>
    </row>
    <row r="13" spans="1:6" ht="15.75">
      <c r="A13" s="101">
        <v>4</v>
      </c>
      <c r="B13" s="109" t="s">
        <v>82</v>
      </c>
      <c r="C13" s="185">
        <v>0</v>
      </c>
      <c r="D13" s="186">
        <v>33</v>
      </c>
      <c r="E13" s="185">
        <v>0</v>
      </c>
      <c r="F13" s="186">
        <v>33</v>
      </c>
    </row>
    <row r="14" spans="1:6" ht="15.75">
      <c r="A14" s="101">
        <v>5</v>
      </c>
      <c r="B14" s="109" t="s">
        <v>83</v>
      </c>
      <c r="C14" s="185">
        <v>0</v>
      </c>
      <c r="D14" s="186">
        <v>33</v>
      </c>
      <c r="E14" s="185">
        <v>0</v>
      </c>
      <c r="F14" s="186">
        <v>33</v>
      </c>
    </row>
    <row r="15" spans="1:6" ht="15.75">
      <c r="A15" s="101">
        <v>6</v>
      </c>
      <c r="B15" s="109" t="s">
        <v>84</v>
      </c>
      <c r="C15" s="185">
        <v>0</v>
      </c>
      <c r="D15" s="186">
        <v>33</v>
      </c>
      <c r="E15" s="185">
        <v>0</v>
      </c>
      <c r="F15" s="186">
        <v>33</v>
      </c>
    </row>
    <row r="16" spans="1:6" ht="15.75">
      <c r="A16" s="101">
        <v>7</v>
      </c>
      <c r="B16" s="109" t="s">
        <v>85</v>
      </c>
      <c r="C16" s="185">
        <v>0</v>
      </c>
      <c r="D16" s="186">
        <v>33</v>
      </c>
      <c r="E16" s="185">
        <v>0</v>
      </c>
      <c r="F16" s="186">
        <v>33</v>
      </c>
    </row>
    <row r="17" spans="1:6" ht="15.75">
      <c r="A17" s="101">
        <v>8</v>
      </c>
      <c r="B17" s="109" t="s">
        <v>86</v>
      </c>
      <c r="C17" s="185">
        <v>0</v>
      </c>
      <c r="D17" s="186">
        <v>33</v>
      </c>
      <c r="E17" s="185">
        <v>0</v>
      </c>
      <c r="F17" s="186">
        <v>33</v>
      </c>
    </row>
    <row r="18" spans="1:6" ht="15.75">
      <c r="A18" s="101">
        <v>9</v>
      </c>
      <c r="B18" s="109" t="s">
        <v>87</v>
      </c>
      <c r="C18" s="185">
        <v>0</v>
      </c>
      <c r="D18" s="186">
        <v>33</v>
      </c>
      <c r="E18" s="185">
        <v>0</v>
      </c>
      <c r="F18" s="186">
        <v>33</v>
      </c>
    </row>
    <row r="19" spans="1:6" ht="15.75">
      <c r="A19" s="101">
        <v>10</v>
      </c>
      <c r="B19" s="109" t="s">
        <v>88</v>
      </c>
      <c r="C19" s="185">
        <v>0</v>
      </c>
      <c r="D19" s="186">
        <v>33</v>
      </c>
      <c r="E19" s="185">
        <v>0</v>
      </c>
      <c r="F19" s="186">
        <v>33</v>
      </c>
    </row>
    <row r="20" spans="1:6" ht="15.75">
      <c r="A20" s="101">
        <v>11</v>
      </c>
      <c r="B20" s="109" t="s">
        <v>89</v>
      </c>
      <c r="C20" s="185">
        <v>0</v>
      </c>
      <c r="D20" s="186">
        <v>33</v>
      </c>
      <c r="E20" s="185">
        <v>0</v>
      </c>
      <c r="F20" s="186">
        <v>33</v>
      </c>
    </row>
    <row r="21" spans="1:6" ht="16.5" thickBot="1">
      <c r="A21" s="102">
        <v>12</v>
      </c>
      <c r="B21" s="109" t="s">
        <v>90</v>
      </c>
      <c r="C21" s="187">
        <v>0</v>
      </c>
      <c r="D21" s="188">
        <v>33</v>
      </c>
      <c r="E21" s="187">
        <v>0</v>
      </c>
      <c r="F21" s="188">
        <v>33</v>
      </c>
    </row>
    <row r="22" ht="15">
      <c r="D22" s="38"/>
    </row>
    <row r="23" spans="1:4" ht="15">
      <c r="A23" s="189"/>
      <c r="B23" s="189"/>
      <c r="C23" s="189"/>
      <c r="D23" s="189"/>
    </row>
    <row r="25" spans="2:3" ht="15.75">
      <c r="B25" s="103" t="s">
        <v>0</v>
      </c>
      <c r="C25" s="1" t="s">
        <v>1</v>
      </c>
    </row>
    <row r="28" spans="2:4" ht="15">
      <c r="B28"/>
      <c r="C28"/>
      <c r="D28"/>
    </row>
    <row r="29" spans="2:4" ht="15">
      <c r="B29"/>
      <c r="C29"/>
      <c r="D29"/>
    </row>
  </sheetData>
  <sheetProtection password="D8BF" sheet="1" objects="1" scenarios="1"/>
  <protectedRanges>
    <protectedRange sqref="B25:D25 B10:F21" name="Диапазон1"/>
  </protectedRanges>
  <mergeCells count="7">
    <mergeCell ref="A23:D23"/>
    <mergeCell ref="A2:F2"/>
    <mergeCell ref="C7:D7"/>
    <mergeCell ref="E7:F7"/>
    <mergeCell ref="A3:F3"/>
    <mergeCell ref="C5:D5"/>
    <mergeCell ref="A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rowBreaks count="1" manualBreakCount="1">
    <brk id="2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12"/>
  <sheetViews>
    <sheetView view="pageBreakPreview" zoomScale="70" zoomScaleSheetLayoutView="70" zoomScalePageLayoutView="0" workbookViewId="0" topLeftCell="A1">
      <selection activeCell="A3" sqref="A3:G3"/>
    </sheetView>
  </sheetViews>
  <sheetFormatPr defaultColWidth="2.57421875" defaultRowHeight="15"/>
  <cols>
    <col min="1" max="1" width="2.57421875" style="76" customWidth="1"/>
    <col min="2" max="2" width="62.28125" style="76" customWidth="1"/>
    <col min="3" max="3" width="31.421875" style="76" customWidth="1"/>
    <col min="4" max="4" width="24.57421875" style="76" customWidth="1"/>
    <col min="5" max="5" width="18.8515625" style="76" customWidth="1"/>
    <col min="6" max="6" width="24.57421875" style="76" customWidth="1"/>
    <col min="7" max="7" width="18.8515625" style="76" customWidth="1"/>
    <col min="8" max="16384" width="2.57421875" style="76" customWidth="1"/>
  </cols>
  <sheetData>
    <row r="1" spans="5:7" s="70" customFormat="1" ht="15">
      <c r="E1" s="71"/>
      <c r="G1" s="71"/>
    </row>
    <row r="2" spans="1:7" s="72" customFormat="1" ht="59.25" customHeight="1">
      <c r="A2" s="205" t="s">
        <v>182</v>
      </c>
      <c r="B2" s="205"/>
      <c r="C2" s="205"/>
      <c r="D2" s="205"/>
      <c r="E2" s="205"/>
      <c r="F2" s="205"/>
      <c r="G2" s="205"/>
    </row>
    <row r="3" spans="1:7" s="72" customFormat="1" ht="15.75">
      <c r="A3" s="207">
        <f>'Форма 1.1'!A3:F3</f>
        <v>0</v>
      </c>
      <c r="B3" s="207"/>
      <c r="C3" s="207"/>
      <c r="D3" s="207"/>
      <c r="E3" s="207"/>
      <c r="F3" s="207"/>
      <c r="G3" s="207"/>
    </row>
    <row r="4" spans="3:4" s="70" customFormat="1" ht="14.25" customHeight="1">
      <c r="C4" s="195" t="s">
        <v>97</v>
      </c>
      <c r="D4" s="195"/>
    </row>
    <row r="5" spans="1:7" s="74" customFormat="1" ht="12">
      <c r="A5" s="73"/>
      <c r="B5" s="73"/>
      <c r="C5" s="206"/>
      <c r="D5" s="206"/>
      <c r="E5" s="73"/>
      <c r="G5" s="73"/>
    </row>
    <row r="6" spans="4:7" s="70" customFormat="1" ht="15.75" thickBot="1">
      <c r="D6" s="191" t="s">
        <v>96</v>
      </c>
      <c r="E6" s="191"/>
      <c r="F6" s="191" t="s">
        <v>93</v>
      </c>
      <c r="G6" s="191"/>
    </row>
    <row r="7" spans="1:33" s="70" customFormat="1" ht="90">
      <c r="A7" s="202" t="s">
        <v>77</v>
      </c>
      <c r="B7" s="203"/>
      <c r="C7" s="204"/>
      <c r="D7" s="68" t="s">
        <v>23</v>
      </c>
      <c r="E7" s="77">
        <f>MAX('Форма 1.1'!D10:D21)</f>
        <v>33</v>
      </c>
      <c r="F7" s="68" t="s">
        <v>23</v>
      </c>
      <c r="G7" s="77">
        <f>MAX('Форма 1.1'!F10:F21)</f>
        <v>33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2"/>
      <c r="AA7" s="62"/>
      <c r="AB7" s="62"/>
      <c r="AC7" s="62"/>
      <c r="AD7" s="62"/>
      <c r="AE7" s="62"/>
      <c r="AF7" s="62"/>
      <c r="AG7" s="63"/>
    </row>
    <row r="8" spans="1:7" s="70" customFormat="1" ht="15">
      <c r="A8" s="197" t="s">
        <v>66</v>
      </c>
      <c r="B8" s="198"/>
      <c r="C8" s="198"/>
      <c r="D8" s="69" t="s">
        <v>22</v>
      </c>
      <c r="E8" s="78">
        <f>SUM('Форма 1.1'!C10:C21)</f>
        <v>0</v>
      </c>
      <c r="F8" s="69" t="s">
        <v>22</v>
      </c>
      <c r="G8" s="78">
        <f>SUM('Форма 1.1'!E10:E21)</f>
        <v>0</v>
      </c>
    </row>
    <row r="9" spans="1:7" s="70" customFormat="1" ht="31.5" customHeight="1" thickBot="1">
      <c r="A9" s="199" t="s">
        <v>67</v>
      </c>
      <c r="B9" s="200"/>
      <c r="C9" s="201"/>
      <c r="D9" s="106" t="s">
        <v>25</v>
      </c>
      <c r="E9" s="107">
        <f>IF(E7=0,0,E8/E7)</f>
        <v>0</v>
      </c>
      <c r="F9" s="106" t="s">
        <v>25</v>
      </c>
      <c r="G9" s="107">
        <f>IF(G7=0,0,G8/G7)</f>
        <v>0</v>
      </c>
    </row>
    <row r="10" spans="1:7" ht="15">
      <c r="A10" s="75"/>
      <c r="B10" s="75"/>
      <c r="C10" s="75"/>
      <c r="D10" s="75"/>
      <c r="E10" s="75"/>
      <c r="F10" s="75"/>
      <c r="G10" s="75"/>
    </row>
    <row r="12" spans="2:6" ht="15.75">
      <c r="B12" s="103" t="s">
        <v>0</v>
      </c>
      <c r="C12" s="1" t="s">
        <v>1</v>
      </c>
      <c r="D12" s="1"/>
      <c r="F12" s="1"/>
    </row>
  </sheetData>
  <sheetProtection password="D8BF" sheet="1" objects="1"/>
  <protectedRanges>
    <protectedRange sqref="A3:B3" name="Диапазон2"/>
    <protectedRange sqref="B12:D12" name="Диапазон1"/>
  </protectedRanges>
  <mergeCells count="9">
    <mergeCell ref="A8:C8"/>
    <mergeCell ref="A9:C9"/>
    <mergeCell ref="A7:C7"/>
    <mergeCell ref="C4:D4"/>
    <mergeCell ref="A2:G2"/>
    <mergeCell ref="C5:D5"/>
    <mergeCell ref="A3:G3"/>
    <mergeCell ref="D6:E6"/>
    <mergeCell ref="F6:G6"/>
  </mergeCells>
  <printOptions/>
  <pageMargins left="1.13" right="0.5905511811023623" top="0.7874015748031497" bottom="0.3937007874015748" header="0.1968503937007874" footer="0.196850393700787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Normal="85" zoomScaleSheetLayoutView="100" zoomScalePageLayoutView="0" workbookViewId="0" topLeftCell="A1">
      <selection activeCell="A2" sqref="A2:I2"/>
    </sheetView>
  </sheetViews>
  <sheetFormatPr defaultColWidth="9.140625" defaultRowHeight="15"/>
  <cols>
    <col min="1" max="1" width="5.7109375" style="153" customWidth="1"/>
    <col min="2" max="2" width="35.140625" style="153" customWidth="1"/>
    <col min="3" max="3" width="20.140625" style="153" customWidth="1"/>
    <col min="4" max="4" width="14.8515625" style="153" customWidth="1"/>
    <col min="5" max="16384" width="9.140625" style="153" customWidth="1"/>
  </cols>
  <sheetData>
    <row r="1" spans="1:9" ht="55.5" customHeight="1">
      <c r="A1" s="208" t="s">
        <v>109</v>
      </c>
      <c r="B1" s="209"/>
      <c r="C1" s="209"/>
      <c r="D1" s="209"/>
      <c r="E1" s="209"/>
      <c r="F1" s="209"/>
      <c r="G1" s="209"/>
      <c r="H1" s="209"/>
      <c r="I1" s="209"/>
    </row>
    <row r="2" spans="1:9" ht="15.75">
      <c r="A2" s="210">
        <f>'Форма 1.1'!A3:F3</f>
        <v>0</v>
      </c>
      <c r="B2" s="211"/>
      <c r="C2" s="211"/>
      <c r="D2" s="211"/>
      <c r="E2" s="211"/>
      <c r="F2" s="211"/>
      <c r="G2" s="211"/>
      <c r="H2" s="211"/>
      <c r="I2" s="211"/>
    </row>
    <row r="3" spans="1:9" ht="15.75" thickBot="1">
      <c r="A3" s="154"/>
      <c r="B3" s="154"/>
      <c r="C3" s="154"/>
      <c r="D3" s="154"/>
      <c r="E3" s="154"/>
      <c r="F3" s="154"/>
      <c r="G3" s="154"/>
      <c r="H3" s="154"/>
      <c r="I3" s="154"/>
    </row>
    <row r="4" spans="1:9" ht="15">
      <c r="A4" s="214" t="s">
        <v>78</v>
      </c>
      <c r="B4" s="212" t="s">
        <v>99</v>
      </c>
      <c r="C4" s="212" t="s">
        <v>100</v>
      </c>
      <c r="D4" s="212" t="s">
        <v>101</v>
      </c>
      <c r="E4" s="212" t="s">
        <v>102</v>
      </c>
      <c r="F4" s="217"/>
      <c r="G4" s="217"/>
      <c r="H4" s="217"/>
      <c r="I4" s="218"/>
    </row>
    <row r="5" spans="1:9" ht="44.25" customHeight="1">
      <c r="A5" s="215"/>
      <c r="B5" s="213"/>
      <c r="C5" s="216"/>
      <c r="D5" s="213"/>
      <c r="E5" s="155" t="s">
        <v>167</v>
      </c>
      <c r="F5" s="155" t="s">
        <v>168</v>
      </c>
      <c r="G5" s="155" t="s">
        <v>169</v>
      </c>
      <c r="H5" s="155" t="s">
        <v>170</v>
      </c>
      <c r="I5" s="155" t="s">
        <v>171</v>
      </c>
    </row>
    <row r="6" spans="1:9" ht="60.75" thickBot="1">
      <c r="A6" s="156" t="s">
        <v>103</v>
      </c>
      <c r="B6" s="157" t="s">
        <v>104</v>
      </c>
      <c r="C6" s="158"/>
      <c r="D6" s="158"/>
      <c r="E6" s="163">
        <f>('Форма 1.2'!E9+'Форма 1.2'!G9)/2</f>
        <v>0</v>
      </c>
      <c r="F6" s="163">
        <f aca="true" t="shared" si="0" ref="F6:I7">E6*(1-0.015)</f>
        <v>0</v>
      </c>
      <c r="G6" s="163">
        <f t="shared" si="0"/>
        <v>0</v>
      </c>
      <c r="H6" s="163">
        <f t="shared" si="0"/>
        <v>0</v>
      </c>
      <c r="I6" s="163">
        <f t="shared" si="0"/>
        <v>0</v>
      </c>
    </row>
    <row r="7" spans="1:9" ht="45.75" thickBot="1">
      <c r="A7" s="156" t="s">
        <v>105</v>
      </c>
      <c r="B7" s="157" t="s">
        <v>106</v>
      </c>
      <c r="C7" s="159"/>
      <c r="D7" s="159"/>
      <c r="E7" s="163">
        <f>'форма 3 '!D37</f>
        <v>0</v>
      </c>
      <c r="F7" s="163">
        <f t="shared" si="0"/>
        <v>0</v>
      </c>
      <c r="G7" s="163">
        <f t="shared" si="0"/>
        <v>0</v>
      </c>
      <c r="H7" s="163">
        <f t="shared" si="0"/>
        <v>0</v>
      </c>
      <c r="I7" s="163">
        <f t="shared" si="0"/>
        <v>0</v>
      </c>
    </row>
    <row r="8" spans="1:9" ht="60.75" thickBot="1">
      <c r="A8" s="160" t="s">
        <v>107</v>
      </c>
      <c r="B8" s="161" t="s">
        <v>108</v>
      </c>
      <c r="C8" s="162"/>
      <c r="D8" s="162"/>
      <c r="E8" s="163">
        <v>0.8975</v>
      </c>
      <c r="F8" s="163">
        <f>E8</f>
        <v>0.8975</v>
      </c>
      <c r="G8" s="163">
        <f>F8</f>
        <v>0.8975</v>
      </c>
      <c r="H8" s="163">
        <f>G8</f>
        <v>0.8975</v>
      </c>
      <c r="I8" s="163">
        <f>H8</f>
        <v>0.8975</v>
      </c>
    </row>
    <row r="10" spans="2:4" ht="15">
      <c r="B10" s="164" t="s">
        <v>0</v>
      </c>
      <c r="C10" s="1" t="s">
        <v>110</v>
      </c>
      <c r="D10" s="153" t="s">
        <v>111</v>
      </c>
    </row>
  </sheetData>
  <sheetProtection password="D8BF" sheet="1" objects="1"/>
  <protectedRanges>
    <protectedRange sqref="B10:C10" name="Диапазон1"/>
  </protectedRanges>
  <mergeCells count="7">
    <mergeCell ref="A1:I1"/>
    <mergeCell ref="A2:I2"/>
    <mergeCell ref="B4:B5"/>
    <mergeCell ref="A4:A5"/>
    <mergeCell ref="C4:C5"/>
    <mergeCell ref="D4:D5"/>
    <mergeCell ref="E4:I4"/>
  </mergeCells>
  <conditionalFormatting sqref="C6:I8">
    <cfRule type="cellIs" priority="1" dxfId="0" operator="equal" stopIfTrue="1">
      <formula>""""""</formula>
    </cfRule>
    <cfRule type="cellIs" priority="2" dxfId="0" operator="between" stopIfTrue="1">
      <formula>""""""</formula>
      <formula>""""""</formula>
    </cfRule>
    <cfRule type="cellIs" priority="3" dxfId="0" operator="equal" stopIfTrue="1">
      <formula>""""""</formula>
    </cfRule>
  </conditionalFormatting>
  <dataValidations count="1">
    <dataValidation type="textLength" operator="lessThanOrEqual" allowBlank="1" showInputMessage="1" showErrorMessage="1" errorTitle="Ошибка" error="Допускается ввод не более 900 символов!" sqref="C6:D8">
      <formula1>900</formula1>
    </dataValidation>
  </dataValidations>
  <printOptions/>
  <pageMargins left="0.7" right="0.7" top="0.75" bottom="0.75" header="0.3" footer="0.3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38"/>
  <sheetViews>
    <sheetView view="pageBreakPreview" zoomScale="70" zoomScaleNormal="75" zoomScaleSheetLayoutView="70" zoomScalePageLayoutView="0" workbookViewId="0" topLeftCell="A23">
      <selection activeCell="R11" sqref="R11"/>
    </sheetView>
  </sheetViews>
  <sheetFormatPr defaultColWidth="0.85546875" defaultRowHeight="15" outlineLevelRow="1" outlineLevelCol="1"/>
  <cols>
    <col min="1" max="1" width="83.7109375" style="1" customWidth="1"/>
    <col min="2" max="2" width="13.421875" style="1" hidden="1" customWidth="1"/>
    <col min="3" max="3" width="12.00390625" style="1" customWidth="1"/>
    <col min="4" max="4" width="11.7109375" style="1" hidden="1" customWidth="1" outlineLevel="1"/>
    <col min="5" max="5" width="11.421875" style="1" hidden="1" customWidth="1" outlineLevel="1"/>
    <col min="6" max="6" width="12.140625" style="1" hidden="1" customWidth="1" outlineLevel="1"/>
    <col min="7" max="7" width="13.57421875" style="1" hidden="1" customWidth="1" outlineLevel="1"/>
    <col min="8" max="8" width="13.7109375" style="1" hidden="1" customWidth="1" outlineLevel="1"/>
    <col min="9" max="9" width="12.421875" style="1" customWidth="1" collapsed="1"/>
    <col min="10" max="22" width="15.140625" style="1" customWidth="1"/>
    <col min="23" max="16384" width="0.85546875" style="1" customWidth="1"/>
  </cols>
  <sheetData>
    <row r="1" spans="1:8" ht="15.75">
      <c r="A1" s="228" t="s">
        <v>92</v>
      </c>
      <c r="B1" s="228"/>
      <c r="C1" s="228"/>
      <c r="D1" s="228"/>
      <c r="E1" s="228"/>
      <c r="F1" s="228"/>
      <c r="G1" s="228"/>
      <c r="H1" s="228"/>
    </row>
    <row r="2" spans="1:8" s="6" customFormat="1" ht="27" customHeight="1">
      <c r="A2" s="223">
        <f>'Форма 1.1'!A3:F3</f>
        <v>0</v>
      </c>
      <c r="B2" s="223"/>
      <c r="C2" s="223"/>
      <c r="D2" s="223"/>
      <c r="E2" s="223"/>
      <c r="F2" s="223"/>
      <c r="G2" s="223"/>
      <c r="H2" s="223"/>
    </row>
    <row r="3" spans="1:8" s="5" customFormat="1" ht="13.5" customHeight="1">
      <c r="A3" s="196" t="s">
        <v>47</v>
      </c>
      <c r="B3" s="196"/>
      <c r="C3" s="196"/>
      <c r="D3" s="196"/>
      <c r="E3" s="196"/>
      <c r="F3" s="196"/>
      <c r="G3" s="196"/>
      <c r="H3" s="196"/>
    </row>
    <row r="4" spans="1:8" s="5" customFormat="1" ht="13.5" customHeight="1">
      <c r="A4" s="50"/>
      <c r="B4" s="50"/>
      <c r="C4" s="50"/>
      <c r="D4" s="50"/>
      <c r="E4" s="50"/>
      <c r="F4" s="50"/>
      <c r="G4" s="50"/>
      <c r="H4" s="50"/>
    </row>
    <row r="5" ht="9" customHeight="1"/>
    <row r="6" spans="1:8" s="4" customFormat="1" ht="15">
      <c r="A6" s="225" t="s">
        <v>70</v>
      </c>
      <c r="B6" s="229" t="s">
        <v>71</v>
      </c>
      <c r="C6" s="225" t="s">
        <v>46</v>
      </c>
      <c r="D6" s="225"/>
      <c r="E6" s="225" t="s">
        <v>45</v>
      </c>
      <c r="F6" s="225" t="s">
        <v>44</v>
      </c>
      <c r="G6" s="225"/>
      <c r="H6" s="225" t="s">
        <v>20</v>
      </c>
    </row>
    <row r="7" spans="1:8" s="4" customFormat="1" ht="54" customHeight="1">
      <c r="A7" s="225"/>
      <c r="B7" s="230"/>
      <c r="C7" s="19" t="s">
        <v>43</v>
      </c>
      <c r="D7" s="19" t="s">
        <v>42</v>
      </c>
      <c r="E7" s="225"/>
      <c r="F7" s="225"/>
      <c r="G7" s="225"/>
      <c r="H7" s="225"/>
    </row>
    <row r="8" spans="1:8" s="3" customFormat="1" ht="15">
      <c r="A8" s="18">
        <v>1</v>
      </c>
      <c r="B8" s="18"/>
      <c r="C8" s="18">
        <v>2</v>
      </c>
      <c r="D8" s="18">
        <v>3</v>
      </c>
      <c r="E8" s="18">
        <v>4</v>
      </c>
      <c r="F8" s="220">
        <v>5</v>
      </c>
      <c r="G8" s="220"/>
      <c r="H8" s="18">
        <v>6</v>
      </c>
    </row>
    <row r="9" spans="1:8" ht="45.75" customHeight="1">
      <c r="A9" s="23" t="s">
        <v>41</v>
      </c>
      <c r="B9" s="23"/>
      <c r="C9" s="84" t="s">
        <v>26</v>
      </c>
      <c r="D9" s="84" t="s">
        <v>26</v>
      </c>
      <c r="E9" s="84" t="s">
        <v>26</v>
      </c>
      <c r="F9" s="221" t="s">
        <v>26</v>
      </c>
      <c r="G9" s="221"/>
      <c r="H9" s="84">
        <f>(H11+H12)/2</f>
        <v>2</v>
      </c>
    </row>
    <row r="10" spans="1:8" ht="15" customHeight="1">
      <c r="A10" s="24" t="s">
        <v>40</v>
      </c>
      <c r="B10" s="24"/>
      <c r="C10" s="16"/>
      <c r="D10" s="16"/>
      <c r="E10" s="16"/>
      <c r="F10" s="222"/>
      <c r="G10" s="222"/>
      <c r="H10" s="16"/>
    </row>
    <row r="11" spans="1:8" ht="50.25" customHeight="1">
      <c r="A11" s="24" t="s">
        <v>21</v>
      </c>
      <c r="B11" s="28" t="s">
        <v>72</v>
      </c>
      <c r="C11" s="112">
        <v>0</v>
      </c>
      <c r="D11" s="112">
        <f>C11</f>
        <v>0</v>
      </c>
      <c r="E11" s="80">
        <f>(IF(AND(D11=0,C11=0),1,IF(AND(D11=0,C11&gt;0),1.2,C11/D11)))</f>
        <v>1</v>
      </c>
      <c r="F11" s="219" t="s">
        <v>32</v>
      </c>
      <c r="G11" s="219"/>
      <c r="H11" s="79">
        <f>IF(E11&lt;80%,3,IF(E11&gt;120%,1,2))</f>
        <v>2</v>
      </c>
    </row>
    <row r="12" spans="1:8" ht="54.75" customHeight="1">
      <c r="A12" s="24" t="s">
        <v>69</v>
      </c>
      <c r="B12" s="28" t="s">
        <v>73</v>
      </c>
      <c r="C12" s="95">
        <f>SUM(C14:C17)</f>
        <v>2</v>
      </c>
      <c r="D12" s="95">
        <f>SUM(D14:D17)</f>
        <v>2</v>
      </c>
      <c r="E12" s="80">
        <f>(IF(AND(D12=0,C12=0),1,IF(AND(D12=0,C12&gt;0),1.2,C12/D12)))</f>
        <v>1</v>
      </c>
      <c r="F12" s="219" t="s">
        <v>32</v>
      </c>
      <c r="G12" s="219"/>
      <c r="H12" s="79">
        <f>IF(E12&lt;80%,3,IF(E12&gt;120%,1,2))</f>
        <v>2</v>
      </c>
    </row>
    <row r="13" spans="1:8" ht="15" customHeight="1" outlineLevel="1">
      <c r="A13" s="24" t="s">
        <v>39</v>
      </c>
      <c r="B13" s="28"/>
      <c r="C13" s="16"/>
      <c r="D13" s="16"/>
      <c r="E13" s="93"/>
      <c r="F13" s="224"/>
      <c r="G13" s="224"/>
      <c r="H13" s="16"/>
    </row>
    <row r="14" spans="1:8" ht="31.5" customHeight="1" outlineLevel="1">
      <c r="A14" s="24" t="s">
        <v>38</v>
      </c>
      <c r="B14" s="28" t="s">
        <v>73</v>
      </c>
      <c r="C14" s="113">
        <v>1</v>
      </c>
      <c r="D14" s="113">
        <f>C14</f>
        <v>1</v>
      </c>
      <c r="E14" s="80">
        <f>(IF(AND(D14=0,C14=0),1,IF(AND(D14=0,C14&gt;0),1.2,C14/D14)))</f>
        <v>1</v>
      </c>
      <c r="F14" s="219" t="s">
        <v>32</v>
      </c>
      <c r="G14" s="219"/>
      <c r="H14" s="84" t="s">
        <v>26</v>
      </c>
    </row>
    <row r="15" spans="1:8" ht="39" customHeight="1" outlineLevel="1">
      <c r="A15" s="24" t="s">
        <v>128</v>
      </c>
      <c r="B15" s="28" t="s">
        <v>73</v>
      </c>
      <c r="C15" s="114">
        <v>0</v>
      </c>
      <c r="D15" s="113">
        <f>C15</f>
        <v>0</v>
      </c>
      <c r="E15" s="80">
        <f>(IF(AND(D15=0,C15=0),1,IF(AND(D15=0,C15&gt;0),1.2,C15/D15)))</f>
        <v>1</v>
      </c>
      <c r="F15" s="219" t="s">
        <v>32</v>
      </c>
      <c r="G15" s="219"/>
      <c r="H15" s="84" t="s">
        <v>26</v>
      </c>
    </row>
    <row r="16" spans="1:8" ht="33" customHeight="1" outlineLevel="1">
      <c r="A16" s="24" t="s">
        <v>37</v>
      </c>
      <c r="B16" s="28" t="s">
        <v>73</v>
      </c>
      <c r="C16" s="113">
        <v>1</v>
      </c>
      <c r="D16" s="113">
        <f>C16</f>
        <v>1</v>
      </c>
      <c r="E16" s="80">
        <f>(IF(AND(D16=0,C16=0),1,IF(AND(D16=0,C16&gt;0),1.2,C16/D16)))</f>
        <v>1</v>
      </c>
      <c r="F16" s="219" t="s">
        <v>32</v>
      </c>
      <c r="G16" s="219"/>
      <c r="H16" s="84" t="s">
        <v>26</v>
      </c>
    </row>
    <row r="17" spans="1:8" ht="45.75" customHeight="1" outlineLevel="1">
      <c r="A17" s="24" t="s">
        <v>36</v>
      </c>
      <c r="B17" s="28" t="s">
        <v>73</v>
      </c>
      <c r="C17" s="113"/>
      <c r="D17" s="113">
        <f>C17</f>
        <v>0</v>
      </c>
      <c r="E17" s="80">
        <f>(IF(AND(D17=0,C17=0),1,IF(AND(D17=0,C17&gt;0),1.2,C17/D17)))</f>
        <v>1</v>
      </c>
      <c r="F17" s="219" t="s">
        <v>32</v>
      </c>
      <c r="G17" s="219"/>
      <c r="H17" s="84" t="s">
        <v>26</v>
      </c>
    </row>
    <row r="18" spans="1:8" ht="48.75" customHeight="1">
      <c r="A18" s="23" t="s">
        <v>35</v>
      </c>
      <c r="B18" s="28"/>
      <c r="C18" s="84" t="s">
        <v>26</v>
      </c>
      <c r="D18" s="84" t="s">
        <v>26</v>
      </c>
      <c r="E18" s="84" t="s">
        <v>26</v>
      </c>
      <c r="F18" s="221" t="s">
        <v>26</v>
      </c>
      <c r="G18" s="221"/>
      <c r="H18" s="96">
        <f>(H20+H21+H22)/3</f>
        <v>2</v>
      </c>
    </row>
    <row r="19" spans="1:8" ht="15" customHeight="1">
      <c r="A19" s="24" t="s">
        <v>28</v>
      </c>
      <c r="B19" s="28"/>
      <c r="C19" s="16"/>
      <c r="D19" s="16"/>
      <c r="E19" s="93"/>
      <c r="F19" s="222"/>
      <c r="G19" s="222"/>
      <c r="H19" s="16"/>
    </row>
    <row r="20" spans="1:8" ht="35.25" customHeight="1">
      <c r="A20" s="24" t="s">
        <v>24</v>
      </c>
      <c r="B20" s="34" t="s">
        <v>74</v>
      </c>
      <c r="C20" s="115">
        <v>1</v>
      </c>
      <c r="D20" s="115">
        <f>C20</f>
        <v>1</v>
      </c>
      <c r="E20" s="80">
        <f>(IF(AND(D20=0,C20=0),1,IF(AND(D20=0,C20&gt;0),1.2,C20/D20)))</f>
        <v>1</v>
      </c>
      <c r="F20" s="219" t="s">
        <v>32</v>
      </c>
      <c r="G20" s="219"/>
      <c r="H20" s="79">
        <f>IF(E20&lt;80%,3,IF(E20&gt;120%,1,2))</f>
        <v>2</v>
      </c>
    </row>
    <row r="21" spans="1:8" ht="48" customHeight="1">
      <c r="A21" s="24" t="s">
        <v>75</v>
      </c>
      <c r="B21" s="34" t="s">
        <v>74</v>
      </c>
      <c r="C21" s="115">
        <v>0</v>
      </c>
      <c r="D21" s="115">
        <f>C21</f>
        <v>0</v>
      </c>
      <c r="E21" s="80">
        <f>(IF(AND(D21=0,C21=0),1,IF(AND(D21=0,C21&gt;0),1.2,C21/D21)))</f>
        <v>1</v>
      </c>
      <c r="F21" s="219" t="s">
        <v>32</v>
      </c>
      <c r="G21" s="219"/>
      <c r="H21" s="79">
        <f>IF(E21&lt;80%,3,IF(E21&gt;120%,1,2))</f>
        <v>2</v>
      </c>
    </row>
    <row r="22" spans="1:9" ht="50.25" customHeight="1">
      <c r="A22" s="24" t="s">
        <v>76</v>
      </c>
      <c r="B22" s="34" t="s">
        <v>74</v>
      </c>
      <c r="C22" s="115">
        <v>0</v>
      </c>
      <c r="D22" s="115">
        <f>C22</f>
        <v>0</v>
      </c>
      <c r="E22" s="80">
        <f>(IF(AND(D22=0,C22=0),1,IF(AND(D22=0,C22&gt;0),1.2,C22/D22)))</f>
        <v>1</v>
      </c>
      <c r="F22" s="219" t="s">
        <v>32</v>
      </c>
      <c r="G22" s="219"/>
      <c r="H22" s="79">
        <f>IF(E22&lt;80%,3,IF(E22&gt;120%,1,2))</f>
        <v>2</v>
      </c>
      <c r="I22" s="65"/>
    </row>
    <row r="23" spans="1:8" ht="48" customHeight="1">
      <c r="A23" s="23" t="s">
        <v>34</v>
      </c>
      <c r="B23" s="34" t="s">
        <v>74</v>
      </c>
      <c r="C23" s="115">
        <v>1</v>
      </c>
      <c r="D23" s="115">
        <f>C23</f>
        <v>1</v>
      </c>
      <c r="E23" s="80">
        <f>(IF(AND(D23=0,C23=0),1,IF(AND(D23=0,C23&gt;0),1.2,C23/D23)))</f>
        <v>1</v>
      </c>
      <c r="F23" s="221" t="s">
        <v>32</v>
      </c>
      <c r="G23" s="221"/>
      <c r="H23" s="84">
        <f>IF(E23&lt;80%,3,IF(E23&gt;120%,1,2))</f>
        <v>2</v>
      </c>
    </row>
    <row r="24" spans="1:8" ht="60.75" customHeight="1">
      <c r="A24" s="23" t="s">
        <v>33</v>
      </c>
      <c r="B24" s="34" t="s">
        <v>74</v>
      </c>
      <c r="C24" s="115">
        <v>1</v>
      </c>
      <c r="D24" s="115">
        <f>C24</f>
        <v>1</v>
      </c>
      <c r="E24" s="80">
        <f>(IF(AND(D24=0,C24=0),1,IF(AND(D24=0,C24&gt;0),1.2,C24/D24)))</f>
        <v>1</v>
      </c>
      <c r="F24" s="221" t="s">
        <v>32</v>
      </c>
      <c r="G24" s="221"/>
      <c r="H24" s="84">
        <f>IF(E24&lt;80%,3,IF(E24&gt;120%,1,2))</f>
        <v>2</v>
      </c>
    </row>
    <row r="25" spans="1:8" ht="46.5" customHeight="1">
      <c r="A25" s="23" t="s">
        <v>31</v>
      </c>
      <c r="B25" s="28"/>
      <c r="C25" s="84" t="s">
        <v>26</v>
      </c>
      <c r="D25" s="84" t="s">
        <v>26</v>
      </c>
      <c r="E25" s="84" t="s">
        <v>26</v>
      </c>
      <c r="F25" s="221" t="s">
        <v>26</v>
      </c>
      <c r="G25" s="221"/>
      <c r="H25" s="84">
        <f>H26</f>
        <v>2</v>
      </c>
    </row>
    <row r="26" spans="1:8" ht="68.25" customHeight="1">
      <c r="A26" s="24" t="s">
        <v>30</v>
      </c>
      <c r="B26" s="28" t="s">
        <v>72</v>
      </c>
      <c r="C26" s="116">
        <v>0</v>
      </c>
      <c r="D26" s="116">
        <f>C26</f>
        <v>0</v>
      </c>
      <c r="E26" s="80">
        <f>(IF(AND(D26=0,C26=0),1,IF(AND(D26=0,C26&gt;0),1.2,C26/D26)))</f>
        <v>1</v>
      </c>
      <c r="F26" s="221" t="s">
        <v>27</v>
      </c>
      <c r="G26" s="221"/>
      <c r="H26" s="79">
        <f>IF(E26&lt;80%,1,IF(E26&gt;120%,3,2))</f>
        <v>2</v>
      </c>
    </row>
    <row r="27" spans="1:8" ht="61.5" customHeight="1">
      <c r="A27" s="23" t="s">
        <v>29</v>
      </c>
      <c r="B27" s="89"/>
      <c r="C27" s="84" t="s">
        <v>26</v>
      </c>
      <c r="D27" s="84" t="s">
        <v>26</v>
      </c>
      <c r="E27" s="84" t="s">
        <v>26</v>
      </c>
      <c r="F27" s="221" t="s">
        <v>26</v>
      </c>
      <c r="G27" s="221"/>
      <c r="H27" s="84">
        <f>(H29+H30)/2</f>
        <v>2</v>
      </c>
    </row>
    <row r="28" spans="1:8" ht="15" customHeight="1">
      <c r="A28" s="24" t="s">
        <v>28</v>
      </c>
      <c r="B28" s="28"/>
      <c r="C28" s="16"/>
      <c r="D28" s="16"/>
      <c r="E28" s="93"/>
      <c r="F28" s="222"/>
      <c r="G28" s="222"/>
      <c r="H28" s="16"/>
    </row>
    <row r="29" spans="1:8" ht="45.75" customHeight="1">
      <c r="A29" s="24" t="s">
        <v>2</v>
      </c>
      <c r="B29" s="28" t="s">
        <v>72</v>
      </c>
      <c r="C29" s="116">
        <v>0</v>
      </c>
      <c r="D29" s="116">
        <f>C29</f>
        <v>0</v>
      </c>
      <c r="E29" s="80">
        <f>(IF(AND(D29=0,C29=0),1,IF(AND(D29=0,C29&gt;0),1.2,C29/D29)))</f>
        <v>1</v>
      </c>
      <c r="F29" s="221" t="s">
        <v>27</v>
      </c>
      <c r="G29" s="221"/>
      <c r="H29" s="79">
        <f>IF(E29&lt;80%,1,IF(E29&gt;120%,3,2))</f>
        <v>2</v>
      </c>
    </row>
    <row r="30" spans="1:8" ht="74.25" customHeight="1">
      <c r="A30" s="24" t="s">
        <v>3</v>
      </c>
      <c r="B30" s="28" t="s">
        <v>72</v>
      </c>
      <c r="C30" s="117">
        <v>0</v>
      </c>
      <c r="D30" s="117">
        <f>C30</f>
        <v>0</v>
      </c>
      <c r="E30" s="80">
        <f>(IF(AND(D30=0,C30=0),1,IF(AND(D30=0,C30&gt;0),1.2,C30/D30)))</f>
        <v>1</v>
      </c>
      <c r="F30" s="221" t="s">
        <v>27</v>
      </c>
      <c r="G30" s="221"/>
      <c r="H30" s="79">
        <f>IF(E30&lt;80%,1,IF(E30&gt;120%,3,2))</f>
        <v>2</v>
      </c>
    </row>
    <row r="31" spans="1:8" ht="29.25" customHeight="1">
      <c r="A31" s="25" t="s">
        <v>60</v>
      </c>
      <c r="B31" s="29" t="s">
        <v>26</v>
      </c>
      <c r="C31" s="17" t="s">
        <v>26</v>
      </c>
      <c r="D31" s="17" t="s">
        <v>26</v>
      </c>
      <c r="E31" s="17" t="s">
        <v>26</v>
      </c>
      <c r="F31" s="233" t="s">
        <v>26</v>
      </c>
      <c r="G31" s="233"/>
      <c r="H31" s="97">
        <f>(H9+H18+H23+H24+H25+H27)/6</f>
        <v>2</v>
      </c>
    </row>
    <row r="32" spans="1:8" ht="29.25" customHeight="1">
      <c r="A32" s="52"/>
      <c r="B32" s="53"/>
      <c r="C32" s="54"/>
      <c r="D32" s="54"/>
      <c r="E32" s="54"/>
      <c r="F32" s="54"/>
      <c r="G32" s="54"/>
      <c r="H32" s="55"/>
    </row>
    <row r="33" spans="1:8" ht="29.25" customHeight="1">
      <c r="A33" s="146" t="s">
        <v>141</v>
      </c>
      <c r="B33" s="122"/>
      <c r="C33" s="231"/>
      <c r="D33" s="231"/>
      <c r="E33" s="231"/>
      <c r="F33" s="123"/>
      <c r="G33" s="123"/>
      <c r="H33" s="124"/>
    </row>
    <row r="34" spans="1:8" ht="29.25" customHeight="1">
      <c r="A34" s="52"/>
      <c r="B34" s="53"/>
      <c r="C34" s="54"/>
      <c r="D34" s="54"/>
      <c r="E34" s="54"/>
      <c r="F34" s="54"/>
      <c r="G34" s="54"/>
      <c r="H34" s="55"/>
    </row>
    <row r="36" spans="1:8" ht="15">
      <c r="A36" s="2"/>
      <c r="B36" s="2"/>
      <c r="C36" s="227"/>
      <c r="D36" s="227"/>
      <c r="E36" s="227"/>
      <c r="F36" s="226"/>
      <c r="G36" s="226"/>
      <c r="H36" s="226"/>
    </row>
    <row r="37" spans="1:8" ht="15">
      <c r="A37" s="2"/>
      <c r="B37" s="2"/>
      <c r="C37" s="2"/>
      <c r="D37" s="2"/>
      <c r="E37" s="2"/>
      <c r="F37" s="48"/>
      <c r="G37" s="48"/>
      <c r="H37" s="48"/>
    </row>
    <row r="38" spans="6:8" ht="15">
      <c r="F38" s="232"/>
      <c r="G38" s="232"/>
      <c r="H38" s="232"/>
    </row>
  </sheetData>
  <sheetProtection password="D8BF" sheet="1" objects="1"/>
  <protectedRanges>
    <protectedRange sqref="H29:H30 C11 C14:C17 C20:C24 H20:H24 C26 H26 C29:C30 H11:H12" name="Диапазон1"/>
    <protectedRange sqref="A33" name="Диапазон1_1"/>
  </protectedRanges>
  <mergeCells count="37">
    <mergeCell ref="F38:H38"/>
    <mergeCell ref="F31:G31"/>
    <mergeCell ref="F15:G15"/>
    <mergeCell ref="F24:G24"/>
    <mergeCell ref="F22:G22"/>
    <mergeCell ref="F23:G23"/>
    <mergeCell ref="F21:G21"/>
    <mergeCell ref="F18:G18"/>
    <mergeCell ref="F25:G25"/>
    <mergeCell ref="F26:G26"/>
    <mergeCell ref="A1:H1"/>
    <mergeCell ref="A6:A7"/>
    <mergeCell ref="H6:H7"/>
    <mergeCell ref="B6:B7"/>
    <mergeCell ref="C6:D6"/>
    <mergeCell ref="F27:G27"/>
    <mergeCell ref="F20:G20"/>
    <mergeCell ref="F19:G19"/>
    <mergeCell ref="F17:G17"/>
    <mergeCell ref="F16:G16"/>
    <mergeCell ref="F6:G7"/>
    <mergeCell ref="F36:H36"/>
    <mergeCell ref="C36:E36"/>
    <mergeCell ref="F28:G28"/>
    <mergeCell ref="F29:G29"/>
    <mergeCell ref="F30:G30"/>
    <mergeCell ref="C33:E33"/>
    <mergeCell ref="F14:G14"/>
    <mergeCell ref="F8:G8"/>
    <mergeCell ref="F9:G9"/>
    <mergeCell ref="F10:G10"/>
    <mergeCell ref="F11:G11"/>
    <mergeCell ref="A2:H2"/>
    <mergeCell ref="A3:H3"/>
    <mergeCell ref="F12:G12"/>
    <mergeCell ref="F13:G13"/>
    <mergeCell ref="E6:E7"/>
  </mergeCells>
  <printOptions/>
  <pageMargins left="0.7874015748031497" right="0.22" top="0.25" bottom="0.3937007874015748" header="0.1968503937007874" footer="0.1968503937007874"/>
  <pageSetup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3:K31"/>
  <sheetViews>
    <sheetView view="pageBreakPreview" zoomScale="70" zoomScaleNormal="75" zoomScaleSheetLayoutView="70" zoomScalePageLayoutView="0" workbookViewId="0" topLeftCell="A5">
      <selection activeCell="J15" sqref="J15"/>
    </sheetView>
  </sheetViews>
  <sheetFormatPr defaultColWidth="0.85546875" defaultRowHeight="15" outlineLevelCol="1"/>
  <cols>
    <col min="1" max="1" width="0.85546875" style="1" customWidth="1"/>
    <col min="2" max="2" width="103.140625" style="1" customWidth="1"/>
    <col min="3" max="3" width="12.57421875" style="1" hidden="1" customWidth="1"/>
    <col min="4" max="4" width="11.28125" style="1" customWidth="1"/>
    <col min="5" max="5" width="10.57421875" style="1" hidden="1" customWidth="1" outlineLevel="1"/>
    <col min="6" max="6" width="14.140625" style="1" hidden="1" customWidth="1" outlineLevel="1"/>
    <col min="7" max="7" width="12.140625" style="1" hidden="1" customWidth="1" outlineLevel="1"/>
    <col min="8" max="8" width="14.8515625" style="1" hidden="1" customWidth="1" outlineLevel="1"/>
    <col min="9" max="9" width="15.140625" style="1" customWidth="1" collapsed="1"/>
    <col min="10" max="37" width="15.140625" style="1" customWidth="1"/>
    <col min="38" max="16384" width="0.85546875" style="1" customWidth="1"/>
  </cols>
  <sheetData>
    <row r="2" ht="12" customHeight="1"/>
    <row r="3" spans="1:8" ht="15.75">
      <c r="A3" s="237" t="s">
        <v>94</v>
      </c>
      <c r="B3" s="237"/>
      <c r="C3" s="237"/>
      <c r="D3" s="237"/>
      <c r="E3" s="237"/>
      <c r="F3" s="237"/>
      <c r="G3" s="237"/>
      <c r="H3" s="237"/>
    </row>
    <row r="4" spans="1:8" s="6" customFormat="1" ht="16.5" customHeight="1">
      <c r="A4" s="240">
        <f>'Форма 1.1'!A3:F3</f>
        <v>0</v>
      </c>
      <c r="B4" s="240"/>
      <c r="C4" s="240"/>
      <c r="D4" s="240"/>
      <c r="E4" s="240"/>
      <c r="F4" s="240"/>
      <c r="G4" s="240"/>
      <c r="H4" s="240"/>
    </row>
    <row r="5" spans="2:8" s="5" customFormat="1" ht="13.5" customHeight="1">
      <c r="B5" s="196" t="s">
        <v>47</v>
      </c>
      <c r="C5" s="196"/>
      <c r="D5" s="196"/>
      <c r="E5" s="196"/>
      <c r="F5" s="196"/>
      <c r="G5" s="196"/>
      <c r="H5" s="196"/>
    </row>
    <row r="6" ht="19.5" customHeight="1"/>
    <row r="7" spans="1:8" s="4" customFormat="1" ht="15">
      <c r="A7" s="225" t="s">
        <v>51</v>
      </c>
      <c r="B7" s="225"/>
      <c r="C7" s="229" t="s">
        <v>71</v>
      </c>
      <c r="D7" s="238" t="s">
        <v>46</v>
      </c>
      <c r="E7" s="239"/>
      <c r="F7" s="235" t="s">
        <v>45</v>
      </c>
      <c r="G7" s="235" t="s">
        <v>44</v>
      </c>
      <c r="H7" s="225" t="s">
        <v>20</v>
      </c>
    </row>
    <row r="8" spans="1:8" s="4" customFormat="1" ht="72" customHeight="1">
      <c r="A8" s="225"/>
      <c r="B8" s="225"/>
      <c r="C8" s="230"/>
      <c r="D8" s="21" t="s">
        <v>43</v>
      </c>
      <c r="E8" s="21" t="s">
        <v>42</v>
      </c>
      <c r="F8" s="236"/>
      <c r="G8" s="236"/>
      <c r="H8" s="225"/>
    </row>
    <row r="9" spans="1:8" s="3" customFormat="1" ht="15">
      <c r="A9" s="220">
        <v>1</v>
      </c>
      <c r="B9" s="220"/>
      <c r="C9" s="18"/>
      <c r="D9" s="22">
        <v>2</v>
      </c>
      <c r="E9" s="22">
        <v>3</v>
      </c>
      <c r="F9" s="22">
        <v>4</v>
      </c>
      <c r="G9" s="22">
        <v>5</v>
      </c>
      <c r="H9" s="18">
        <v>6</v>
      </c>
    </row>
    <row r="10" spans="1:8" ht="29.25">
      <c r="A10" s="23"/>
      <c r="B10" s="23" t="s">
        <v>129</v>
      </c>
      <c r="C10" s="28"/>
      <c r="D10" s="86" t="s">
        <v>26</v>
      </c>
      <c r="E10" s="86" t="s">
        <v>26</v>
      </c>
      <c r="F10" s="86" t="s">
        <v>26</v>
      </c>
      <c r="G10" s="86" t="s">
        <v>26</v>
      </c>
      <c r="H10" s="84">
        <f>(H12+H16)/2</f>
        <v>0.5</v>
      </c>
    </row>
    <row r="11" spans="1:8" ht="15">
      <c r="A11" s="30"/>
      <c r="B11" s="24" t="s">
        <v>40</v>
      </c>
      <c r="C11" s="28"/>
      <c r="D11" s="20"/>
      <c r="E11" s="20"/>
      <c r="F11" s="20"/>
      <c r="G11" s="20"/>
      <c r="H11" s="16"/>
    </row>
    <row r="12" spans="1:8" ht="45">
      <c r="A12" s="30"/>
      <c r="B12" s="24" t="s">
        <v>130</v>
      </c>
      <c r="C12" s="19" t="s">
        <v>12</v>
      </c>
      <c r="D12" s="118">
        <v>0</v>
      </c>
      <c r="E12" s="118">
        <f>D12</f>
        <v>0</v>
      </c>
      <c r="F12" s="91">
        <f>(IF(AND(E12=0,D12=0),1,IF(AND(E12=0,D12&gt;0),1.2,D12/E12)))</f>
        <v>1</v>
      </c>
      <c r="G12" s="83" t="s">
        <v>27</v>
      </c>
      <c r="H12" s="79">
        <f>IF(F12&lt;80%,0.25,IF(F12&gt;120%,0.75,0.5))</f>
        <v>0.5</v>
      </c>
    </row>
    <row r="13" spans="1:8" ht="30">
      <c r="A13" s="30"/>
      <c r="B13" s="24" t="s">
        <v>131</v>
      </c>
      <c r="C13" s="19" t="s">
        <v>12</v>
      </c>
      <c r="D13" s="86" t="s">
        <v>26</v>
      </c>
      <c r="E13" s="86" t="s">
        <v>26</v>
      </c>
      <c r="F13" s="86" t="s">
        <v>26</v>
      </c>
      <c r="G13" s="83" t="s">
        <v>27</v>
      </c>
      <c r="H13" s="86" t="s">
        <v>26</v>
      </c>
    </row>
    <row r="14" spans="1:8" ht="30">
      <c r="A14" s="30"/>
      <c r="B14" s="24" t="s">
        <v>50</v>
      </c>
      <c r="C14" s="19"/>
      <c r="D14" s="118">
        <v>10</v>
      </c>
      <c r="E14" s="118"/>
      <c r="F14" s="91"/>
      <c r="G14" s="86" t="s">
        <v>26</v>
      </c>
      <c r="H14" s="86" t="s">
        <v>26</v>
      </c>
    </row>
    <row r="15" spans="1:8" ht="15">
      <c r="A15" s="30"/>
      <c r="B15" s="24" t="s">
        <v>49</v>
      </c>
      <c r="C15" s="19"/>
      <c r="D15" s="118">
        <v>0</v>
      </c>
      <c r="E15" s="118"/>
      <c r="F15" s="91"/>
      <c r="G15" s="86" t="s">
        <v>26</v>
      </c>
      <c r="H15" s="86" t="s">
        <v>26</v>
      </c>
    </row>
    <row r="16" spans="1:8" ht="60">
      <c r="A16" s="30"/>
      <c r="B16" s="24" t="s">
        <v>132</v>
      </c>
      <c r="C16" s="19"/>
      <c r="D16" s="118">
        <v>0</v>
      </c>
      <c r="E16" s="118">
        <f>D16</f>
        <v>0</v>
      </c>
      <c r="F16" s="91">
        <f>(IF(AND(E16=0,D16=0),1,IF(AND(E16=0,D16&gt;0),1.2,D16/E16)))</f>
        <v>1</v>
      </c>
      <c r="G16" s="83" t="s">
        <v>27</v>
      </c>
      <c r="H16" s="79">
        <f>IF(F16&lt;80%,0.25,IF(F16&gt;120%,0.75,0.5))</f>
        <v>0.5</v>
      </c>
    </row>
    <row r="17" spans="1:8" ht="29.25">
      <c r="A17" s="30"/>
      <c r="B17" s="40" t="s">
        <v>133</v>
      </c>
      <c r="C17" s="41"/>
      <c r="D17" s="81" t="s">
        <v>26</v>
      </c>
      <c r="E17" s="81" t="s">
        <v>26</v>
      </c>
      <c r="F17" s="81" t="s">
        <v>26</v>
      </c>
      <c r="G17" s="81" t="s">
        <v>26</v>
      </c>
      <c r="H17" s="82">
        <f>(H18)</f>
        <v>0.5</v>
      </c>
    </row>
    <row r="18" spans="1:8" ht="45">
      <c r="A18" s="30"/>
      <c r="B18" s="42" t="s">
        <v>134</v>
      </c>
      <c r="C18" s="43" t="s">
        <v>12</v>
      </c>
      <c r="D18" s="118">
        <v>0</v>
      </c>
      <c r="E18" s="118">
        <f>D18</f>
        <v>0</v>
      </c>
      <c r="F18" s="91">
        <f>(IF(AND(E18=0,D18=0),1,IF(AND(E18=0,D18&gt;0),1.2,D18/E18)))</f>
        <v>1</v>
      </c>
      <c r="G18" s="83" t="s">
        <v>27</v>
      </c>
      <c r="H18" s="79">
        <f>IF(F18&lt;80%,0.25,IF(F18&gt;120%,0.75,0.5))</f>
        <v>0.5</v>
      </c>
    </row>
    <row r="19" spans="1:8" ht="41.25" customHeight="1">
      <c r="A19" s="30"/>
      <c r="B19" s="23" t="s">
        <v>135</v>
      </c>
      <c r="C19" s="19"/>
      <c r="D19" s="81" t="s">
        <v>26</v>
      </c>
      <c r="E19" s="81" t="s">
        <v>26</v>
      </c>
      <c r="F19" s="81" t="s">
        <v>26</v>
      </c>
      <c r="G19" s="81" t="s">
        <v>26</v>
      </c>
      <c r="H19" s="84">
        <f>(H21+H22)/2</f>
        <v>0.5</v>
      </c>
    </row>
    <row r="20" spans="1:8" ht="15">
      <c r="A20" s="30"/>
      <c r="B20" s="24" t="s">
        <v>40</v>
      </c>
      <c r="C20" s="28"/>
      <c r="D20" s="20"/>
      <c r="E20" s="20"/>
      <c r="F20" s="20"/>
      <c r="G20" s="20"/>
      <c r="H20" s="16"/>
    </row>
    <row r="21" spans="1:8" ht="45">
      <c r="A21" s="30"/>
      <c r="B21" s="24" t="s">
        <v>136</v>
      </c>
      <c r="C21" s="19" t="s">
        <v>72</v>
      </c>
      <c r="D21" s="117">
        <v>0.01</v>
      </c>
      <c r="E21" s="117">
        <f>D21</f>
        <v>0.01</v>
      </c>
      <c r="F21" s="91">
        <f>(IF(AND(E21=0,D21=0),1,IF(AND(E21=0,D21&gt;0),1.2,D21/E21)))</f>
        <v>1</v>
      </c>
      <c r="G21" s="83" t="s">
        <v>27</v>
      </c>
      <c r="H21" s="79">
        <f>IF(F21&lt;80%,0.25,IF(F21&gt;120%,0.75,0.5))</f>
        <v>0.5</v>
      </c>
    </row>
    <row r="22" spans="1:8" ht="57.75" customHeight="1">
      <c r="A22" s="30"/>
      <c r="B22" s="24" t="s">
        <v>137</v>
      </c>
      <c r="C22" s="19"/>
      <c r="D22" s="117">
        <v>0</v>
      </c>
      <c r="E22" s="117">
        <f>D22</f>
        <v>0</v>
      </c>
      <c r="F22" s="91">
        <f>(IF(AND(E22=0,D22=0),1,IF(AND(E22=0,D22&gt;0),1.2,D22/E22)))</f>
        <v>1</v>
      </c>
      <c r="G22" s="83" t="s">
        <v>27</v>
      </c>
      <c r="H22" s="79">
        <f>IF(F22&lt;80%,0.25,IF(F22&gt;120%,0.75,0.5))</f>
        <v>0.5</v>
      </c>
    </row>
    <row r="23" spans="1:8" ht="38.25" customHeight="1">
      <c r="A23" s="30"/>
      <c r="B23" s="23" t="s">
        <v>138</v>
      </c>
      <c r="C23" s="19"/>
      <c r="D23" s="81" t="s">
        <v>26</v>
      </c>
      <c r="E23" s="81" t="s">
        <v>26</v>
      </c>
      <c r="F23" s="81" t="s">
        <v>26</v>
      </c>
      <c r="G23" s="81" t="s">
        <v>26</v>
      </c>
      <c r="H23" s="84">
        <f>H24</f>
        <v>0.2</v>
      </c>
    </row>
    <row r="24" spans="1:8" ht="45">
      <c r="A24" s="30"/>
      <c r="B24" s="24" t="s">
        <v>48</v>
      </c>
      <c r="C24" s="19" t="s">
        <v>72</v>
      </c>
      <c r="D24" s="117">
        <v>0</v>
      </c>
      <c r="E24" s="117">
        <f>D24</f>
        <v>0</v>
      </c>
      <c r="F24" s="91">
        <f>(IF(AND(E24=0,D24=0),1,IF(AND(E24=0,D24&gt;0),1.2,D24/E24)))</f>
        <v>1</v>
      </c>
      <c r="G24" s="81" t="s">
        <v>27</v>
      </c>
      <c r="H24" s="79">
        <f>IF(F24&lt;80%,0.1,IF(F24&gt;120%,0.3,0.2))</f>
        <v>0.2</v>
      </c>
    </row>
    <row r="25" spans="1:8" ht="31.5">
      <c r="A25" s="30"/>
      <c r="B25" s="25" t="s">
        <v>139</v>
      </c>
      <c r="C25" s="98" t="s">
        <v>26</v>
      </c>
      <c r="D25" s="87" t="s">
        <v>26</v>
      </c>
      <c r="E25" s="87" t="s">
        <v>26</v>
      </c>
      <c r="F25" s="92" t="s">
        <v>26</v>
      </c>
      <c r="G25" s="87" t="s">
        <v>26</v>
      </c>
      <c r="H25" s="88">
        <f>(H10+H17+H19+H23)/4</f>
        <v>0.425</v>
      </c>
    </row>
    <row r="29" spans="2:8" ht="15">
      <c r="B29" s="2"/>
      <c r="C29" s="2"/>
      <c r="D29" s="227"/>
      <c r="E29" s="227"/>
      <c r="F29" s="227"/>
      <c r="G29" s="226"/>
      <c r="H29" s="226"/>
    </row>
    <row r="30" spans="2:8" ht="15">
      <c r="B30" s="2"/>
      <c r="C30" s="2"/>
      <c r="D30" s="2"/>
      <c r="E30" s="2"/>
      <c r="F30" s="2"/>
      <c r="G30" s="48"/>
      <c r="H30" s="48"/>
    </row>
    <row r="31" spans="2:11" ht="15.75">
      <c r="B31" s="146" t="s">
        <v>141</v>
      </c>
      <c r="C31" s="125"/>
      <c r="G31" s="234"/>
      <c r="H31" s="234"/>
      <c r="I31" s="231"/>
      <c r="J31" s="231"/>
      <c r="K31" s="231"/>
    </row>
  </sheetData>
  <sheetProtection password="D8BF" sheet="1" objects="1"/>
  <protectedRanges>
    <protectedRange sqref="D12 D18 C4:H4 H18 H24 H12 H16 D14:D16 D21:D22 B31 I31:K31 A4 D24 H21:H22" name="Диапазон1"/>
  </protectedRanges>
  <mergeCells count="14">
    <mergeCell ref="A3:H3"/>
    <mergeCell ref="G7:G8"/>
    <mergeCell ref="H7:H8"/>
    <mergeCell ref="A7:B8"/>
    <mergeCell ref="D7:E7"/>
    <mergeCell ref="B5:H5"/>
    <mergeCell ref="A4:H4"/>
    <mergeCell ref="I31:K31"/>
    <mergeCell ref="G31:H31"/>
    <mergeCell ref="A9:B9"/>
    <mergeCell ref="G29:H29"/>
    <mergeCell ref="D29:F29"/>
    <mergeCell ref="F7:F8"/>
    <mergeCell ref="C7:C8"/>
  </mergeCells>
  <printOptions/>
  <pageMargins left="0.7874015748031497" right="0.31496062992125984" top="0.2" bottom="0.3937007874015748" header="0.1968503937007874" footer="0.1968503937007874"/>
  <pageSetup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H44"/>
  <sheetViews>
    <sheetView view="pageBreakPreview" zoomScale="85" zoomScaleNormal="75" zoomScaleSheetLayoutView="85" zoomScalePageLayoutView="0" workbookViewId="0" topLeftCell="A26">
      <selection activeCell="C31" sqref="C31"/>
    </sheetView>
  </sheetViews>
  <sheetFormatPr defaultColWidth="0.85546875" defaultRowHeight="15" outlineLevelCol="1"/>
  <cols>
    <col min="1" max="1" width="87.421875" style="1" customWidth="1"/>
    <col min="2" max="2" width="12.7109375" style="1" hidden="1" customWidth="1"/>
    <col min="3" max="3" width="12.00390625" style="1" customWidth="1"/>
    <col min="4" max="4" width="11.7109375" style="1" hidden="1" customWidth="1" outlineLevel="1"/>
    <col min="5" max="5" width="11.57421875" style="1" hidden="1" customWidth="1" outlineLevel="1"/>
    <col min="6" max="6" width="12.28125" style="1" hidden="1" customWidth="1" outlineLevel="1"/>
    <col min="7" max="7" width="4.421875" style="1" hidden="1" customWidth="1" outlineLevel="1"/>
    <col min="8" max="8" width="13.421875" style="1" hidden="1" customWidth="1" outlineLevel="1"/>
    <col min="9" max="9" width="15.140625" style="1" customWidth="1" collapsed="1"/>
    <col min="10" max="36" width="15.140625" style="1" customWidth="1"/>
    <col min="37" max="16384" width="0.85546875" style="1" customWidth="1"/>
  </cols>
  <sheetData>
    <row r="2" ht="12" customHeight="1"/>
    <row r="3" spans="1:8" ht="15.75" customHeight="1">
      <c r="A3" s="237" t="s">
        <v>95</v>
      </c>
      <c r="B3" s="237"/>
      <c r="C3" s="237"/>
      <c r="D3" s="237"/>
      <c r="E3" s="237"/>
      <c r="F3" s="237"/>
      <c r="G3" s="237"/>
      <c r="H3" s="237"/>
    </row>
    <row r="4" spans="1:8" s="6" customFormat="1" ht="16.5" customHeight="1">
      <c r="A4" s="223">
        <f>'Форма 1.1'!A3:F3</f>
        <v>0</v>
      </c>
      <c r="B4" s="223"/>
      <c r="C4" s="223"/>
      <c r="D4" s="223"/>
      <c r="E4" s="223"/>
      <c r="F4" s="223"/>
      <c r="G4" s="223"/>
      <c r="H4" s="223"/>
    </row>
    <row r="5" spans="1:8" s="5" customFormat="1" ht="13.5" customHeight="1">
      <c r="A5" s="196" t="s">
        <v>47</v>
      </c>
      <c r="B5" s="196"/>
      <c r="C5" s="196"/>
      <c r="D5" s="196"/>
      <c r="E5" s="196"/>
      <c r="F5" s="196"/>
      <c r="G5" s="196"/>
      <c r="H5" s="196"/>
    </row>
    <row r="6" ht="19.5" customHeight="1"/>
    <row r="7" spans="1:8" s="4" customFormat="1" ht="15" customHeight="1">
      <c r="A7" s="229" t="s">
        <v>51</v>
      </c>
      <c r="B7" s="229" t="s">
        <v>71</v>
      </c>
      <c r="C7" s="238" t="s">
        <v>46</v>
      </c>
      <c r="D7" s="239"/>
      <c r="E7" s="235" t="s">
        <v>45</v>
      </c>
      <c r="F7" s="235" t="s">
        <v>44</v>
      </c>
      <c r="G7" s="46"/>
      <c r="H7" s="225" t="s">
        <v>20</v>
      </c>
    </row>
    <row r="8" spans="1:8" s="4" customFormat="1" ht="63.75" customHeight="1">
      <c r="A8" s="230"/>
      <c r="B8" s="230"/>
      <c r="C8" s="21" t="s">
        <v>43</v>
      </c>
      <c r="D8" s="21" t="s">
        <v>42</v>
      </c>
      <c r="E8" s="236"/>
      <c r="F8" s="236"/>
      <c r="G8" s="47"/>
      <c r="H8" s="225"/>
    </row>
    <row r="9" spans="1:8" s="3" customFormat="1" ht="15">
      <c r="A9" s="18"/>
      <c r="B9" s="18"/>
      <c r="C9" s="22">
        <v>2</v>
      </c>
      <c r="D9" s="22">
        <v>3</v>
      </c>
      <c r="E9" s="22">
        <v>4</v>
      </c>
      <c r="F9" s="22">
        <v>5</v>
      </c>
      <c r="G9" s="22"/>
      <c r="H9" s="18">
        <v>6</v>
      </c>
    </row>
    <row r="10" spans="1:8" ht="59.25" customHeight="1">
      <c r="A10" s="23" t="s">
        <v>59</v>
      </c>
      <c r="B10" s="27" t="s">
        <v>74</v>
      </c>
      <c r="C10" s="119">
        <v>0</v>
      </c>
      <c r="D10" s="119">
        <f>C10</f>
        <v>0</v>
      </c>
      <c r="E10" s="85">
        <f>(IF(AND(D10=0,C10=0),1,IF(AND(D10=0,C10&gt;0),1.2,C10/D10)))</f>
        <v>1</v>
      </c>
      <c r="F10" s="81" t="s">
        <v>32</v>
      </c>
      <c r="G10" s="31"/>
      <c r="H10" s="84">
        <f>IF(E10&lt;80%,3,IF(E10&gt;120%,1,2))</f>
        <v>2</v>
      </c>
    </row>
    <row r="11" spans="1:8" ht="15">
      <c r="A11" s="23" t="s">
        <v>58</v>
      </c>
      <c r="B11" s="23"/>
      <c r="C11" s="81" t="s">
        <v>26</v>
      </c>
      <c r="D11" s="81" t="s">
        <v>26</v>
      </c>
      <c r="E11" s="81" t="s">
        <v>26</v>
      </c>
      <c r="F11" s="81" t="s">
        <v>26</v>
      </c>
      <c r="G11" s="81"/>
      <c r="H11" s="100">
        <f>(H13+H14+H15+H16+H17+H18)/6</f>
        <v>2</v>
      </c>
    </row>
    <row r="12" spans="1:8" ht="15">
      <c r="A12" s="24" t="s">
        <v>28</v>
      </c>
      <c r="B12" s="24"/>
      <c r="C12" s="20"/>
      <c r="D12" s="20"/>
      <c r="E12" s="44"/>
      <c r="F12" s="20"/>
      <c r="G12" s="20"/>
      <c r="H12" s="16"/>
    </row>
    <row r="13" spans="1:8" ht="45">
      <c r="A13" s="24" t="s">
        <v>4</v>
      </c>
      <c r="B13" s="19" t="s">
        <v>72</v>
      </c>
      <c r="C13" s="121">
        <v>0</v>
      </c>
      <c r="D13" s="121">
        <f aca="true" t="shared" si="0" ref="D13:D18">C13</f>
        <v>0</v>
      </c>
      <c r="E13" s="85">
        <f aca="true" t="shared" si="1" ref="E13:E18">(IF(AND(D13=0,C13=0),1,IF(AND(D13=0,C13&gt;0),1.2,C13/D13)))</f>
        <v>1</v>
      </c>
      <c r="F13" s="83" t="s">
        <v>27</v>
      </c>
      <c r="G13" s="32"/>
      <c r="H13" s="79">
        <f>IF(E13&lt;80%,1,IF(E13&gt;120%,3,2))</f>
        <v>2</v>
      </c>
    </row>
    <row r="14" spans="1:8" ht="45">
      <c r="A14" s="24" t="s">
        <v>5</v>
      </c>
      <c r="B14" s="19" t="s">
        <v>72</v>
      </c>
      <c r="C14" s="121">
        <v>0</v>
      </c>
      <c r="D14" s="121">
        <f t="shared" si="0"/>
        <v>0</v>
      </c>
      <c r="E14" s="85">
        <f t="shared" si="1"/>
        <v>1</v>
      </c>
      <c r="F14" s="83" t="s">
        <v>32</v>
      </c>
      <c r="G14" s="32"/>
      <c r="H14" s="79">
        <f>IF(E14&lt;80%,3,IF(E14&gt;120%,1,2))</f>
        <v>2</v>
      </c>
    </row>
    <row r="15" spans="1:8" ht="60">
      <c r="A15" s="24" t="s">
        <v>6</v>
      </c>
      <c r="B15" s="19" t="s">
        <v>72</v>
      </c>
      <c r="C15" s="121">
        <v>0</v>
      </c>
      <c r="D15" s="121">
        <f t="shared" si="0"/>
        <v>0</v>
      </c>
      <c r="E15" s="85">
        <f t="shared" si="1"/>
        <v>1</v>
      </c>
      <c r="F15" s="83" t="s">
        <v>27</v>
      </c>
      <c r="G15" s="32"/>
      <c r="H15" s="79">
        <f>IF(E15&lt;80%,1,IF(E15&gt;120%,3,2))</f>
        <v>2</v>
      </c>
    </row>
    <row r="16" spans="1:8" ht="60">
      <c r="A16" s="24" t="s">
        <v>8</v>
      </c>
      <c r="B16" s="19" t="s">
        <v>72</v>
      </c>
      <c r="C16" s="121">
        <v>0</v>
      </c>
      <c r="D16" s="121">
        <f t="shared" si="0"/>
        <v>0</v>
      </c>
      <c r="E16" s="85">
        <f t="shared" si="1"/>
        <v>1</v>
      </c>
      <c r="F16" s="83" t="s">
        <v>27</v>
      </c>
      <c r="G16" s="32"/>
      <c r="H16" s="79">
        <f>IF(E16&lt;80%,1,IF(E16&gt;120%,3,2))</f>
        <v>2</v>
      </c>
    </row>
    <row r="17" spans="1:8" ht="45">
      <c r="A17" s="24" t="s">
        <v>7</v>
      </c>
      <c r="B17" s="19" t="s">
        <v>72</v>
      </c>
      <c r="C17" s="121">
        <v>0</v>
      </c>
      <c r="D17" s="121">
        <f t="shared" si="0"/>
        <v>0</v>
      </c>
      <c r="E17" s="85">
        <f t="shared" si="1"/>
        <v>1</v>
      </c>
      <c r="F17" s="83" t="s">
        <v>32</v>
      </c>
      <c r="G17" s="32"/>
      <c r="H17" s="79">
        <f>IF(E17&lt;80%,3,IF(E17&gt;120%,1,2))</f>
        <v>2</v>
      </c>
    </row>
    <row r="18" spans="1:8" ht="30">
      <c r="A18" s="24" t="s">
        <v>9</v>
      </c>
      <c r="B18" s="19" t="s">
        <v>73</v>
      </c>
      <c r="C18" s="118">
        <v>0</v>
      </c>
      <c r="D18" s="121">
        <f t="shared" si="0"/>
        <v>0</v>
      </c>
      <c r="E18" s="85">
        <f t="shared" si="1"/>
        <v>1</v>
      </c>
      <c r="F18" s="83" t="s">
        <v>32</v>
      </c>
      <c r="G18" s="32"/>
      <c r="H18" s="79">
        <f>IF(E18&lt;80%,3,IF(E18&gt;120%,1,2))</f>
        <v>2</v>
      </c>
    </row>
    <row r="19" spans="1:8" ht="48" customHeight="1">
      <c r="A19" s="23" t="s">
        <v>57</v>
      </c>
      <c r="B19" s="19"/>
      <c r="C19" s="81" t="s">
        <v>26</v>
      </c>
      <c r="D19" s="81" t="s">
        <v>26</v>
      </c>
      <c r="E19" s="81" t="s">
        <v>26</v>
      </c>
      <c r="F19" s="81" t="s">
        <v>26</v>
      </c>
      <c r="G19" s="81"/>
      <c r="H19" s="84">
        <f>(H21+H22)/2</f>
        <v>2</v>
      </c>
    </row>
    <row r="20" spans="1:8" ht="15">
      <c r="A20" s="24" t="s">
        <v>28</v>
      </c>
      <c r="B20" s="19"/>
      <c r="C20" s="20"/>
      <c r="D20" s="20"/>
      <c r="E20" s="20"/>
      <c r="F20" s="20"/>
      <c r="G20" s="20"/>
      <c r="H20" s="16"/>
    </row>
    <row r="21" spans="1:8" ht="30">
      <c r="A21" s="24" t="s">
        <v>10</v>
      </c>
      <c r="B21" s="19" t="s">
        <v>12</v>
      </c>
      <c r="C21" s="118">
        <v>0</v>
      </c>
      <c r="D21" s="118">
        <f>C21</f>
        <v>0</v>
      </c>
      <c r="E21" s="85">
        <f aca="true" t="shared" si="2" ref="E21:E27">(IF(AND(D21=0,C21=0),1,IF(AND(D21=0,C21&gt;0),1.2,C21/D21)))</f>
        <v>1</v>
      </c>
      <c r="F21" s="81" t="s">
        <v>27</v>
      </c>
      <c r="G21" s="31"/>
      <c r="H21" s="79">
        <f>IF(E21&lt;80%,1,IF(E21&gt;120%,3,2))</f>
        <v>2</v>
      </c>
    </row>
    <row r="22" spans="1:8" ht="30">
      <c r="A22" s="24" t="s">
        <v>11</v>
      </c>
      <c r="B22" s="19"/>
      <c r="C22" s="81" t="s">
        <v>26</v>
      </c>
      <c r="D22" s="81" t="s">
        <v>26</v>
      </c>
      <c r="E22" s="81" t="s">
        <v>26</v>
      </c>
      <c r="F22" s="81" t="s">
        <v>26</v>
      </c>
      <c r="G22" s="83"/>
      <c r="H22" s="79">
        <f>(H23+H24+H25)/3</f>
        <v>2</v>
      </c>
    </row>
    <row r="23" spans="1:8" ht="38.25">
      <c r="A23" s="24" t="s">
        <v>56</v>
      </c>
      <c r="B23" s="27" t="s">
        <v>13</v>
      </c>
      <c r="C23" s="119">
        <v>0</v>
      </c>
      <c r="D23" s="119">
        <f>C23</f>
        <v>0</v>
      </c>
      <c r="E23" s="85">
        <f t="shared" si="2"/>
        <v>1</v>
      </c>
      <c r="F23" s="83" t="s">
        <v>32</v>
      </c>
      <c r="G23" s="32"/>
      <c r="H23" s="84">
        <f>IF(E23&lt;80%,3,IF(E23&gt;120%,1,2))</f>
        <v>2</v>
      </c>
    </row>
    <row r="24" spans="1:8" ht="38.25">
      <c r="A24" s="24" t="s">
        <v>55</v>
      </c>
      <c r="B24" s="27" t="s">
        <v>13</v>
      </c>
      <c r="C24" s="119">
        <v>0</v>
      </c>
      <c r="D24" s="119">
        <f>C24</f>
        <v>0</v>
      </c>
      <c r="E24" s="85">
        <f t="shared" si="2"/>
        <v>1</v>
      </c>
      <c r="F24" s="83" t="s">
        <v>32</v>
      </c>
      <c r="G24" s="32"/>
      <c r="H24" s="84">
        <f>IF(E24&lt;80%,3,IF(E24&gt;120%,1,2))</f>
        <v>2</v>
      </c>
    </row>
    <row r="25" spans="1:8" ht="38.25">
      <c r="A25" s="24" t="s">
        <v>140</v>
      </c>
      <c r="B25" s="27" t="s">
        <v>13</v>
      </c>
      <c r="C25" s="119"/>
      <c r="D25" s="119">
        <f>C25</f>
        <v>0</v>
      </c>
      <c r="E25" s="85">
        <f t="shared" si="2"/>
        <v>1</v>
      </c>
      <c r="F25" s="83" t="s">
        <v>32</v>
      </c>
      <c r="G25" s="32"/>
      <c r="H25" s="84">
        <f>IF(E25&lt;80%,3,IF(E25&gt;120%,1,2))</f>
        <v>2</v>
      </c>
    </row>
    <row r="26" spans="1:8" ht="48.75" customHeight="1">
      <c r="A26" s="23" t="s">
        <v>54</v>
      </c>
      <c r="B26" s="19"/>
      <c r="C26" s="120" t="s">
        <v>26</v>
      </c>
      <c r="D26" s="120" t="s">
        <v>26</v>
      </c>
      <c r="E26" s="120" t="s">
        <v>26</v>
      </c>
      <c r="F26" s="120" t="s">
        <v>26</v>
      </c>
      <c r="G26" s="81"/>
      <c r="H26" s="84">
        <f>H27</f>
        <v>2</v>
      </c>
    </row>
    <row r="27" spans="1:8" ht="38.25">
      <c r="A27" s="24" t="s">
        <v>53</v>
      </c>
      <c r="B27" s="27" t="s">
        <v>13</v>
      </c>
      <c r="C27" s="119">
        <v>0</v>
      </c>
      <c r="D27" s="119">
        <f>C27</f>
        <v>0</v>
      </c>
      <c r="E27" s="85">
        <f t="shared" si="2"/>
        <v>1</v>
      </c>
      <c r="F27" s="81" t="s">
        <v>27</v>
      </c>
      <c r="G27" s="31"/>
      <c r="H27" s="79">
        <f>IF(E27&lt;80%,1,IF(E27&gt;120%,3,2))</f>
        <v>2</v>
      </c>
    </row>
    <row r="28" spans="1:8" ht="53.25" customHeight="1">
      <c r="A28" s="23" t="s">
        <v>52</v>
      </c>
      <c r="B28" s="19"/>
      <c r="C28" s="81" t="s">
        <v>26</v>
      </c>
      <c r="D28" s="81" t="s">
        <v>26</v>
      </c>
      <c r="E28" s="81" t="s">
        <v>26</v>
      </c>
      <c r="F28" s="81" t="s">
        <v>26</v>
      </c>
      <c r="G28" s="81"/>
      <c r="H28" s="84">
        <f>(H30+H31)/2</f>
        <v>2</v>
      </c>
    </row>
    <row r="29" spans="1:8" ht="15">
      <c r="A29" s="24" t="s">
        <v>28</v>
      </c>
      <c r="B29" s="19"/>
      <c r="C29" s="20"/>
      <c r="D29" s="20"/>
      <c r="E29" s="20"/>
      <c r="F29" s="20"/>
      <c r="G29" s="20"/>
      <c r="H29" s="16"/>
    </row>
    <row r="30" spans="1:8" ht="30">
      <c r="A30" s="24" t="s">
        <v>14</v>
      </c>
      <c r="B30" s="19" t="s">
        <v>16</v>
      </c>
      <c r="C30" s="118">
        <v>0</v>
      </c>
      <c r="D30" s="118">
        <f>C30</f>
        <v>0</v>
      </c>
      <c r="E30" s="85">
        <f>(IF(AND(D30=0,C30=0),1,IF(AND(D30=0,C30&gt;0),1.2,C30/D30)))</f>
        <v>1</v>
      </c>
      <c r="F30" s="81" t="s">
        <v>27</v>
      </c>
      <c r="G30" s="31"/>
      <c r="H30" s="79">
        <f>IF(E30&lt;80%,1,IF(E30&gt;120%,3,2))</f>
        <v>2</v>
      </c>
    </row>
    <row r="31" spans="1:8" ht="60">
      <c r="A31" s="24" t="s">
        <v>15</v>
      </c>
      <c r="B31" s="19" t="s">
        <v>72</v>
      </c>
      <c r="C31" s="121">
        <v>0</v>
      </c>
      <c r="D31" s="121">
        <f>C31</f>
        <v>0</v>
      </c>
      <c r="E31" s="85">
        <f>(IF(AND(D31=0,C31=0),1,IF(AND(D31=0,C31&gt;0),1.2,C31/D31)))</f>
        <v>1</v>
      </c>
      <c r="F31" s="83" t="s">
        <v>32</v>
      </c>
      <c r="G31" s="32"/>
      <c r="H31" s="79">
        <f>IF(E31&lt;80%,3,IF(E31&gt;120%,1,2))</f>
        <v>2</v>
      </c>
    </row>
    <row r="32" spans="1:8" ht="35.25" customHeight="1">
      <c r="A32" s="25" t="s">
        <v>68</v>
      </c>
      <c r="B32" s="99" t="s">
        <v>26</v>
      </c>
      <c r="C32" s="87" t="s">
        <v>26</v>
      </c>
      <c r="D32" s="87" t="s">
        <v>26</v>
      </c>
      <c r="E32" s="87" t="s">
        <v>26</v>
      </c>
      <c r="F32" s="87" t="s">
        <v>26</v>
      </c>
      <c r="G32" s="87"/>
      <c r="H32" s="88">
        <f>(H10+H11+H19+H26+H28)/5</f>
        <v>2</v>
      </c>
    </row>
    <row r="34" spans="1:8" ht="15">
      <c r="A34" s="2"/>
      <c r="B34" s="2"/>
      <c r="C34" s="227"/>
      <c r="D34" s="227"/>
      <c r="E34" s="227"/>
      <c r="F34" s="226"/>
      <c r="G34" s="226"/>
      <c r="H34" s="226"/>
    </row>
    <row r="35" spans="1:8" ht="15">
      <c r="A35" s="2"/>
      <c r="B35" s="2"/>
      <c r="C35" s="2"/>
      <c r="D35" s="2"/>
      <c r="E35" s="2"/>
      <c r="F35" s="48"/>
      <c r="G35" s="48"/>
      <c r="H35" s="48"/>
    </row>
    <row r="36" spans="1:8" ht="15.75">
      <c r="A36" s="146" t="s">
        <v>141</v>
      </c>
      <c r="B36" s="146" t="s">
        <v>141</v>
      </c>
      <c r="C36" s="146"/>
      <c r="D36" s="146" t="s">
        <v>141</v>
      </c>
      <c r="E36" s="146" t="s">
        <v>141</v>
      </c>
      <c r="F36" s="234"/>
      <c r="G36" s="234"/>
      <c r="H36" s="234"/>
    </row>
    <row r="37" spans="1:8" ht="15">
      <c r="A37" s="2"/>
      <c r="B37" s="2"/>
      <c r="C37" s="2"/>
      <c r="D37" s="2"/>
      <c r="E37" s="2"/>
      <c r="F37" s="2"/>
      <c r="G37" s="2"/>
      <c r="H37" s="2"/>
    </row>
    <row r="42" ht="15">
      <c r="B42" s="66"/>
    </row>
    <row r="43" ht="15">
      <c r="B43" s="66"/>
    </row>
    <row r="44" ht="15">
      <c r="B44" s="67"/>
    </row>
  </sheetData>
  <sheetProtection password="D8BF" sheet="1" objects="1"/>
  <protectedRanges>
    <protectedRange sqref="C10" name="Диапазон2"/>
    <protectedRange sqref="H10 C13:C18 H13:H18 C21 H21 C23:C25 H23:H25 C27 H27 C30:C31 H30:H31" name="Диапазон1"/>
    <protectedRange sqref="A36:E36" name="Диапазон1_1"/>
  </protectedRanges>
  <mergeCells count="12">
    <mergeCell ref="A4:H4"/>
    <mergeCell ref="C7:D7"/>
    <mergeCell ref="E7:E8"/>
    <mergeCell ref="F7:F8"/>
    <mergeCell ref="F36:H36"/>
    <mergeCell ref="C34:E34"/>
    <mergeCell ref="F34:H34"/>
    <mergeCell ref="A3:H3"/>
    <mergeCell ref="A7:A8"/>
    <mergeCell ref="H7:H8"/>
    <mergeCell ref="A5:H5"/>
    <mergeCell ref="B7:B8"/>
  </mergeCells>
  <printOptions/>
  <pageMargins left="0.7874015748031497" right="0.31496062992125984" top="0.18" bottom="0.3937007874015748" header="0.1968503937007874" footer="0.1968503937007874"/>
  <pageSetup fitToHeight="1" fitToWidth="1" horizontalDpi="600" verticalDpi="600" orientation="portrait" paperSize="9" scale="71" r:id="rId1"/>
  <rowBreaks count="1" manualBreakCount="1">
    <brk id="24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G50"/>
  <sheetViews>
    <sheetView view="pageBreakPreview" zoomScale="85" zoomScaleSheetLayoutView="85" zoomScalePageLayoutView="0" workbookViewId="0" topLeftCell="A24">
      <selection activeCell="H35" sqref="H35"/>
    </sheetView>
  </sheetViews>
  <sheetFormatPr defaultColWidth="0.85546875" defaultRowHeight="15"/>
  <cols>
    <col min="1" max="1" width="47.28125" style="1" customWidth="1"/>
    <col min="2" max="2" width="14.28125" style="1" customWidth="1"/>
    <col min="3" max="3" width="12.28125" style="1" customWidth="1"/>
    <col min="4" max="30" width="10.7109375" style="1" customWidth="1"/>
    <col min="31" max="16384" width="0.85546875" style="1" customWidth="1"/>
  </cols>
  <sheetData>
    <row r="1" ht="15.75" customHeight="1"/>
    <row r="2" spans="1:6" ht="29.25" customHeight="1">
      <c r="A2" s="246" t="s">
        <v>142</v>
      </c>
      <c r="B2" s="246"/>
      <c r="C2" s="246"/>
      <c r="D2" s="246"/>
      <c r="E2" s="246"/>
      <c r="F2" s="246"/>
    </row>
    <row r="3" spans="1:6" ht="30.75" customHeight="1">
      <c r="A3" s="246"/>
      <c r="B3" s="246"/>
      <c r="C3" s="246"/>
      <c r="D3" s="246"/>
      <c r="E3" s="246"/>
      <c r="F3" s="246"/>
    </row>
    <row r="4" spans="1:6" s="6" customFormat="1" ht="16.5" customHeight="1">
      <c r="A4" s="240">
        <f>'Форма 1.1'!A3:F3</f>
        <v>0</v>
      </c>
      <c r="B4" s="240"/>
      <c r="C4" s="240"/>
      <c r="D4" s="240"/>
      <c r="E4" s="240"/>
      <c r="F4" s="240"/>
    </row>
    <row r="5" spans="1:6" s="166" customFormat="1" ht="13.5" customHeight="1">
      <c r="A5" s="247" t="s">
        <v>47</v>
      </c>
      <c r="B5" s="247"/>
      <c r="C5" s="247"/>
      <c r="D5" s="247"/>
      <c r="E5" s="247"/>
      <c r="F5" s="247"/>
    </row>
    <row r="6" ht="3.75" customHeight="1" thickBot="1"/>
    <row r="7" spans="1:6" s="4" customFormat="1" ht="18" customHeight="1" thickBot="1">
      <c r="A7" s="167" t="s">
        <v>143</v>
      </c>
      <c r="B7" s="243" t="s">
        <v>144</v>
      </c>
      <c r="C7" s="244"/>
      <c r="D7" s="244"/>
      <c r="E7" s="244"/>
      <c r="F7" s="245"/>
    </row>
    <row r="8" spans="1:6" s="4" customFormat="1" ht="45.75" thickBot="1">
      <c r="A8" s="168" t="s">
        <v>145</v>
      </c>
      <c r="B8" s="155" t="s">
        <v>167</v>
      </c>
      <c r="C8" s="155" t="s">
        <v>168</v>
      </c>
      <c r="D8" s="155" t="s">
        <v>169</v>
      </c>
      <c r="E8" s="155" t="s">
        <v>170</v>
      </c>
      <c r="F8" s="155" t="s">
        <v>171</v>
      </c>
    </row>
    <row r="9" spans="1:6" s="4" customFormat="1" ht="20.25" customHeight="1" thickBot="1">
      <c r="A9" s="169"/>
      <c r="B9" s="150">
        <f>'план качества'!B11</f>
        <v>2</v>
      </c>
      <c r="C9" s="148"/>
      <c r="D9" s="148"/>
      <c r="E9" s="148"/>
      <c r="F9" s="148"/>
    </row>
    <row r="10" spans="1:6" ht="15.75" thickBot="1">
      <c r="A10" s="168" t="s">
        <v>146</v>
      </c>
      <c r="B10" s="184">
        <f>'Форма 2.1'!C11</f>
        <v>0</v>
      </c>
      <c r="C10" s="184">
        <f aca="true" t="shared" si="0" ref="C10:F11">B10*(1-0.015)</f>
        <v>0</v>
      </c>
      <c r="D10" s="184">
        <f t="shared" si="0"/>
        <v>0</v>
      </c>
      <c r="E10" s="184">
        <f t="shared" si="0"/>
        <v>0</v>
      </c>
      <c r="F10" s="184">
        <f t="shared" si="0"/>
        <v>0</v>
      </c>
    </row>
    <row r="11" spans="1:6" ht="15.75" thickBot="1">
      <c r="A11" s="168" t="s">
        <v>147</v>
      </c>
      <c r="B11" s="184">
        <f>'Форма 2.1'!C14</f>
        <v>1</v>
      </c>
      <c r="C11" s="184">
        <f t="shared" si="0"/>
        <v>0.985</v>
      </c>
      <c r="D11" s="184">
        <f t="shared" si="0"/>
        <v>0.970225</v>
      </c>
      <c r="E11" s="184">
        <f t="shared" si="0"/>
        <v>0.955671625</v>
      </c>
      <c r="F11" s="184">
        <f t="shared" si="0"/>
        <v>0.941336550625</v>
      </c>
    </row>
    <row r="12" spans="1:6" ht="15.75" thickBot="1">
      <c r="A12" s="168" t="s">
        <v>148</v>
      </c>
      <c r="B12" s="149">
        <f>'Форма 2.1'!C15</f>
        <v>0</v>
      </c>
      <c r="C12" s="149">
        <f>B12</f>
        <v>0</v>
      </c>
      <c r="D12" s="149">
        <f>C12</f>
        <v>0</v>
      </c>
      <c r="E12" s="149">
        <f>D12</f>
        <v>0</v>
      </c>
      <c r="F12" s="149">
        <f>E12</f>
        <v>0</v>
      </c>
    </row>
    <row r="13" spans="1:6" ht="15.75" thickBot="1">
      <c r="A13" s="168" t="s">
        <v>149</v>
      </c>
      <c r="B13" s="184">
        <f>'Форма 2.1'!C16</f>
        <v>1</v>
      </c>
      <c r="C13" s="184">
        <f aca="true" t="shared" si="1" ref="C13:F14">B13*(1-0.015)</f>
        <v>0.985</v>
      </c>
      <c r="D13" s="184">
        <f t="shared" si="1"/>
        <v>0.970225</v>
      </c>
      <c r="E13" s="184">
        <f t="shared" si="1"/>
        <v>0.955671625</v>
      </c>
      <c r="F13" s="184">
        <f t="shared" si="1"/>
        <v>0.941336550625</v>
      </c>
    </row>
    <row r="14" spans="1:6" ht="15.75" thickBot="1">
      <c r="A14" s="168" t="s">
        <v>150</v>
      </c>
      <c r="B14" s="184">
        <f>'Форма 2.1'!C17</f>
        <v>0</v>
      </c>
      <c r="C14" s="184">
        <f t="shared" si="1"/>
        <v>0</v>
      </c>
      <c r="D14" s="184">
        <f t="shared" si="1"/>
        <v>0</v>
      </c>
      <c r="E14" s="184">
        <f t="shared" si="1"/>
        <v>0</v>
      </c>
      <c r="F14" s="184">
        <f t="shared" si="1"/>
        <v>0</v>
      </c>
    </row>
    <row r="15" spans="1:6" ht="15.75" thickBot="1">
      <c r="A15" s="168" t="s">
        <v>151</v>
      </c>
      <c r="B15" s="149">
        <f>'Форма 2.1'!C20</f>
        <v>1</v>
      </c>
      <c r="C15" s="149">
        <f aca="true" t="shared" si="2" ref="C15:F19">B15</f>
        <v>1</v>
      </c>
      <c r="D15" s="149">
        <f t="shared" si="2"/>
        <v>1</v>
      </c>
      <c r="E15" s="149">
        <f t="shared" si="2"/>
        <v>1</v>
      </c>
      <c r="F15" s="149">
        <f t="shared" si="2"/>
        <v>1</v>
      </c>
    </row>
    <row r="16" spans="1:6" ht="15.75" thickBot="1">
      <c r="A16" s="168" t="s">
        <v>152</v>
      </c>
      <c r="B16" s="149">
        <f>'Форма 2.1'!C21</f>
        <v>0</v>
      </c>
      <c r="C16" s="149">
        <f t="shared" si="2"/>
        <v>0</v>
      </c>
      <c r="D16" s="149">
        <f t="shared" si="2"/>
        <v>0</v>
      </c>
      <c r="E16" s="149">
        <f t="shared" si="2"/>
        <v>0</v>
      </c>
      <c r="F16" s="149">
        <f t="shared" si="2"/>
        <v>0</v>
      </c>
    </row>
    <row r="17" spans="1:6" s="147" customFormat="1" ht="15.75" thickBot="1">
      <c r="A17" s="183" t="s">
        <v>157</v>
      </c>
      <c r="B17" s="149">
        <f>'Форма 2.1'!C22</f>
        <v>0</v>
      </c>
      <c r="C17" s="149">
        <f t="shared" si="2"/>
        <v>0</v>
      </c>
      <c r="D17" s="149">
        <f t="shared" si="2"/>
        <v>0</v>
      </c>
      <c r="E17" s="149">
        <f t="shared" si="2"/>
        <v>0</v>
      </c>
      <c r="F17" s="149">
        <f t="shared" si="2"/>
        <v>0</v>
      </c>
    </row>
    <row r="18" spans="1:6" ht="15.75" thickBot="1">
      <c r="A18" s="168">
        <v>3</v>
      </c>
      <c r="B18" s="149">
        <f>'Форма 2.1'!C23</f>
        <v>1</v>
      </c>
      <c r="C18" s="149">
        <f t="shared" si="2"/>
        <v>1</v>
      </c>
      <c r="D18" s="149">
        <f t="shared" si="2"/>
        <v>1</v>
      </c>
      <c r="E18" s="149">
        <f t="shared" si="2"/>
        <v>1</v>
      </c>
      <c r="F18" s="149">
        <f t="shared" si="2"/>
        <v>1</v>
      </c>
    </row>
    <row r="19" spans="1:6" ht="15.75" thickBot="1">
      <c r="A19" s="168">
        <v>4</v>
      </c>
      <c r="B19" s="149">
        <f>'Форма 2.1'!C24</f>
        <v>1</v>
      </c>
      <c r="C19" s="149">
        <f t="shared" si="2"/>
        <v>1</v>
      </c>
      <c r="D19" s="149">
        <f t="shared" si="2"/>
        <v>1</v>
      </c>
      <c r="E19" s="149">
        <f t="shared" si="2"/>
        <v>1</v>
      </c>
      <c r="F19" s="149">
        <f t="shared" si="2"/>
        <v>1</v>
      </c>
    </row>
    <row r="20" spans="1:6" ht="15.75" thickBot="1">
      <c r="A20" s="168">
        <v>5.1</v>
      </c>
      <c r="B20" s="149">
        <f>'Форма 2.1'!C26</f>
        <v>0</v>
      </c>
      <c r="C20" s="149">
        <f>B20*(1-0.015)</f>
        <v>0</v>
      </c>
      <c r="D20" s="149">
        <f>C20*(1-0.015)</f>
        <v>0</v>
      </c>
      <c r="E20" s="149">
        <f>D20*(1-0.015)</f>
        <v>0</v>
      </c>
      <c r="F20" s="149">
        <f>E20*(1-0.015)</f>
        <v>0</v>
      </c>
    </row>
    <row r="21" spans="1:6" ht="15.75" thickBot="1">
      <c r="A21" s="168">
        <v>6.1</v>
      </c>
      <c r="B21" s="149">
        <f>'Форма 2.1'!C29</f>
        <v>0</v>
      </c>
      <c r="C21" s="149">
        <f aca="true" t="shared" si="3" ref="C21:F31">B21*(1-0.015)</f>
        <v>0</v>
      </c>
      <c r="D21" s="149">
        <f aca="true" t="shared" si="4" ref="D21:F22">C21*(1-0.015)</f>
        <v>0</v>
      </c>
      <c r="E21" s="149">
        <f t="shared" si="4"/>
        <v>0</v>
      </c>
      <c r="F21" s="149">
        <f t="shared" si="4"/>
        <v>0</v>
      </c>
    </row>
    <row r="22" spans="1:6" ht="15.75" thickBot="1">
      <c r="A22" s="168">
        <v>6.2</v>
      </c>
      <c r="B22" s="149">
        <f>'Форма 2.1'!C30</f>
        <v>0</v>
      </c>
      <c r="C22" s="149">
        <f t="shared" si="3"/>
        <v>0</v>
      </c>
      <c r="D22" s="149">
        <f t="shared" si="4"/>
        <v>0</v>
      </c>
      <c r="E22" s="149">
        <f t="shared" si="4"/>
        <v>0</v>
      </c>
      <c r="F22" s="149">
        <f t="shared" si="4"/>
        <v>0</v>
      </c>
    </row>
    <row r="23" spans="1:6" ht="15.75" thickBot="1">
      <c r="A23" s="169"/>
      <c r="B23" s="150">
        <f>'план качества'!B12</f>
        <v>0.425</v>
      </c>
      <c r="C23" s="151"/>
      <c r="D23" s="151"/>
      <c r="E23" s="151"/>
      <c r="F23" s="151"/>
    </row>
    <row r="24" spans="1:6" ht="15.75" thickBot="1">
      <c r="A24" s="168" t="s">
        <v>146</v>
      </c>
      <c r="B24" s="184">
        <f>'Форма 2.2'!D12</f>
        <v>0</v>
      </c>
      <c r="C24" s="184">
        <f t="shared" si="3"/>
        <v>0</v>
      </c>
      <c r="D24" s="184">
        <f t="shared" si="3"/>
        <v>0</v>
      </c>
      <c r="E24" s="184">
        <f t="shared" si="3"/>
        <v>0</v>
      </c>
      <c r="F24" s="184">
        <f t="shared" si="3"/>
        <v>0</v>
      </c>
    </row>
    <row r="25" spans="1:6" ht="15.75" thickBot="1">
      <c r="A25" s="168" t="s">
        <v>147</v>
      </c>
      <c r="B25" s="184">
        <f>'Форма 2.2'!D14</f>
        <v>10</v>
      </c>
      <c r="C25" s="184">
        <f t="shared" si="3"/>
        <v>9.85</v>
      </c>
      <c r="D25" s="184">
        <f t="shared" si="3"/>
        <v>9.70225</v>
      </c>
      <c r="E25" s="184">
        <f t="shared" si="3"/>
        <v>9.55671625</v>
      </c>
      <c r="F25" s="184">
        <f t="shared" si="3"/>
        <v>9.413365506249999</v>
      </c>
    </row>
    <row r="26" spans="1:6" ht="15.75" thickBot="1">
      <c r="A26" s="168" t="s">
        <v>148</v>
      </c>
      <c r="B26" s="184">
        <f>'Форма 2.2'!D15</f>
        <v>0</v>
      </c>
      <c r="C26" s="184">
        <f t="shared" si="3"/>
        <v>0</v>
      </c>
      <c r="D26" s="184">
        <f t="shared" si="3"/>
        <v>0</v>
      </c>
      <c r="E26" s="184">
        <f t="shared" si="3"/>
        <v>0</v>
      </c>
      <c r="F26" s="184">
        <f t="shared" si="3"/>
        <v>0</v>
      </c>
    </row>
    <row r="27" spans="1:6" ht="15.75" thickBot="1">
      <c r="A27" s="168" t="s">
        <v>153</v>
      </c>
      <c r="B27" s="149">
        <f>'Форма 2.2'!D16</f>
        <v>0</v>
      </c>
      <c r="C27" s="149">
        <f t="shared" si="3"/>
        <v>0</v>
      </c>
      <c r="D27" s="149">
        <f t="shared" si="3"/>
        <v>0</v>
      </c>
      <c r="E27" s="149">
        <f t="shared" si="3"/>
        <v>0</v>
      </c>
      <c r="F27" s="149">
        <f t="shared" si="3"/>
        <v>0</v>
      </c>
    </row>
    <row r="28" spans="1:6" ht="15.75" thickBot="1">
      <c r="A28" s="168" t="s">
        <v>151</v>
      </c>
      <c r="B28" s="149">
        <f>'Форма 2.2'!D18</f>
        <v>0</v>
      </c>
      <c r="C28" s="149">
        <f t="shared" si="3"/>
        <v>0</v>
      </c>
      <c r="D28" s="149">
        <f t="shared" si="3"/>
        <v>0</v>
      </c>
      <c r="E28" s="149">
        <f t="shared" si="3"/>
        <v>0</v>
      </c>
      <c r="F28" s="149">
        <f t="shared" si="3"/>
        <v>0</v>
      </c>
    </row>
    <row r="29" spans="1:6" ht="15.75" thickBot="1">
      <c r="A29" s="168" t="s">
        <v>154</v>
      </c>
      <c r="B29" s="149">
        <f>'Форма 2.2'!D21</f>
        <v>0.01</v>
      </c>
      <c r="C29" s="149">
        <f>B29</f>
        <v>0.01</v>
      </c>
      <c r="D29" s="149">
        <f>C29</f>
        <v>0.01</v>
      </c>
      <c r="E29" s="149">
        <f>D29</f>
        <v>0.01</v>
      </c>
      <c r="F29" s="149">
        <f>E29</f>
        <v>0.01</v>
      </c>
    </row>
    <row r="30" spans="1:6" ht="15.75" thickBot="1">
      <c r="A30" s="168" t="s">
        <v>155</v>
      </c>
      <c r="B30" s="149">
        <f>'Форма 2.2'!D22</f>
        <v>0</v>
      </c>
      <c r="C30" s="149">
        <f t="shared" si="3"/>
        <v>0</v>
      </c>
      <c r="D30" s="149">
        <f t="shared" si="3"/>
        <v>0</v>
      </c>
      <c r="E30" s="149">
        <f t="shared" si="3"/>
        <v>0</v>
      </c>
      <c r="F30" s="149">
        <f t="shared" si="3"/>
        <v>0</v>
      </c>
    </row>
    <row r="31" spans="1:6" ht="15.75" thickBot="1">
      <c r="A31" s="168" t="s">
        <v>156</v>
      </c>
      <c r="B31" s="149">
        <f>'Форма 2.2'!D24</f>
        <v>0</v>
      </c>
      <c r="C31" s="149">
        <f t="shared" si="3"/>
        <v>0</v>
      </c>
      <c r="D31" s="149">
        <f t="shared" si="3"/>
        <v>0</v>
      </c>
      <c r="E31" s="149">
        <f t="shared" si="3"/>
        <v>0</v>
      </c>
      <c r="F31" s="149">
        <f t="shared" si="3"/>
        <v>0</v>
      </c>
    </row>
    <row r="32" spans="1:6" ht="15.75" thickBot="1">
      <c r="A32" s="169"/>
      <c r="B32" s="150">
        <f>'план качества'!B13</f>
        <v>2</v>
      </c>
      <c r="C32" s="151"/>
      <c r="D32" s="151"/>
      <c r="E32" s="151"/>
      <c r="F32" s="151"/>
    </row>
    <row r="33" spans="1:6" ht="15.75" thickBot="1">
      <c r="A33" s="168">
        <v>1</v>
      </c>
      <c r="B33" s="149">
        <f>'форма 2.3'!C10</f>
        <v>0</v>
      </c>
      <c r="C33" s="149">
        <f>B33</f>
        <v>0</v>
      </c>
      <c r="D33" s="149">
        <f>C33</f>
        <v>0</v>
      </c>
      <c r="E33" s="149">
        <f>D33</f>
        <v>0</v>
      </c>
      <c r="F33" s="149">
        <f>E33</f>
        <v>0</v>
      </c>
    </row>
    <row r="34" spans="1:6" ht="15.75" thickBot="1">
      <c r="A34" s="168" t="s">
        <v>151</v>
      </c>
      <c r="B34" s="149">
        <f>'форма 2.3'!C13</f>
        <v>0</v>
      </c>
      <c r="C34" s="149">
        <f aca="true" t="shared" si="5" ref="C34:F46">B34*(1-0.015)</f>
        <v>0</v>
      </c>
      <c r="D34" s="149">
        <f t="shared" si="5"/>
        <v>0</v>
      </c>
      <c r="E34" s="149">
        <f t="shared" si="5"/>
        <v>0</v>
      </c>
      <c r="F34" s="149">
        <f t="shared" si="5"/>
        <v>0</v>
      </c>
    </row>
    <row r="35" spans="1:6" ht="15.75" thickBot="1">
      <c r="A35" s="168" t="s">
        <v>152</v>
      </c>
      <c r="B35" s="149">
        <f>'форма 2.3'!C14</f>
        <v>0</v>
      </c>
      <c r="C35" s="149">
        <f t="shared" si="5"/>
        <v>0</v>
      </c>
      <c r="D35" s="149">
        <f t="shared" si="5"/>
        <v>0</v>
      </c>
      <c r="E35" s="149">
        <f t="shared" si="5"/>
        <v>0</v>
      </c>
      <c r="F35" s="149">
        <f t="shared" si="5"/>
        <v>0</v>
      </c>
    </row>
    <row r="36" spans="1:6" ht="15.75" thickBot="1">
      <c r="A36" s="168" t="s">
        <v>157</v>
      </c>
      <c r="B36" s="149">
        <f>'форма 2.3'!C15</f>
        <v>0</v>
      </c>
      <c r="C36" s="149">
        <f t="shared" si="5"/>
        <v>0</v>
      </c>
      <c r="D36" s="149">
        <f t="shared" si="5"/>
        <v>0</v>
      </c>
      <c r="E36" s="149">
        <f t="shared" si="5"/>
        <v>0</v>
      </c>
      <c r="F36" s="149">
        <f t="shared" si="5"/>
        <v>0</v>
      </c>
    </row>
    <row r="37" spans="1:6" ht="15.75" thickBot="1">
      <c r="A37" s="168" t="s">
        <v>158</v>
      </c>
      <c r="B37" s="149">
        <f>'форма 2.3'!C16</f>
        <v>0</v>
      </c>
      <c r="C37" s="149">
        <f t="shared" si="5"/>
        <v>0</v>
      </c>
      <c r="D37" s="149">
        <f t="shared" si="5"/>
        <v>0</v>
      </c>
      <c r="E37" s="149">
        <f t="shared" si="5"/>
        <v>0</v>
      </c>
      <c r="F37" s="149">
        <f t="shared" si="5"/>
        <v>0</v>
      </c>
    </row>
    <row r="38" spans="1:6" ht="15.75" thickBot="1">
      <c r="A38" s="168" t="s">
        <v>159</v>
      </c>
      <c r="B38" s="149">
        <f>'форма 2.3'!C17</f>
        <v>0</v>
      </c>
      <c r="C38" s="149">
        <f t="shared" si="5"/>
        <v>0</v>
      </c>
      <c r="D38" s="149">
        <f t="shared" si="5"/>
        <v>0</v>
      </c>
      <c r="E38" s="149">
        <f t="shared" si="5"/>
        <v>0</v>
      </c>
      <c r="F38" s="149">
        <f t="shared" si="5"/>
        <v>0</v>
      </c>
    </row>
    <row r="39" spans="1:6" ht="15.75" thickBot="1">
      <c r="A39" s="168" t="s">
        <v>160</v>
      </c>
      <c r="B39" s="184">
        <f>'форма 2.3'!C18</f>
        <v>0</v>
      </c>
      <c r="C39" s="184">
        <f t="shared" si="5"/>
        <v>0</v>
      </c>
      <c r="D39" s="184">
        <f t="shared" si="5"/>
        <v>0</v>
      </c>
      <c r="E39" s="184">
        <f t="shared" si="5"/>
        <v>0</v>
      </c>
      <c r="F39" s="184">
        <f t="shared" si="5"/>
        <v>0</v>
      </c>
    </row>
    <row r="40" spans="1:6" ht="15.75" thickBot="1">
      <c r="A40" s="168" t="s">
        <v>154</v>
      </c>
      <c r="B40" s="184">
        <f>'форма 2.3'!C21</f>
        <v>0</v>
      </c>
      <c r="C40" s="184">
        <f t="shared" si="5"/>
        <v>0</v>
      </c>
      <c r="D40" s="184">
        <f t="shared" si="5"/>
        <v>0</v>
      </c>
      <c r="E40" s="184">
        <f t="shared" si="5"/>
        <v>0</v>
      </c>
      <c r="F40" s="184">
        <f t="shared" si="5"/>
        <v>0</v>
      </c>
    </row>
    <row r="41" spans="1:6" ht="15.75" thickBot="1">
      <c r="A41" s="168" t="s">
        <v>161</v>
      </c>
      <c r="B41" s="184">
        <f>'форма 2.3'!C23</f>
        <v>0</v>
      </c>
      <c r="C41" s="184">
        <f t="shared" si="5"/>
        <v>0</v>
      </c>
      <c r="D41" s="184">
        <f t="shared" si="5"/>
        <v>0</v>
      </c>
      <c r="E41" s="184">
        <f t="shared" si="5"/>
        <v>0</v>
      </c>
      <c r="F41" s="184">
        <f t="shared" si="5"/>
        <v>0</v>
      </c>
    </row>
    <row r="42" spans="1:6" ht="15.75" thickBot="1">
      <c r="A42" s="168" t="s">
        <v>162</v>
      </c>
      <c r="B42" s="184">
        <f>'форма 2.3'!C24</f>
        <v>0</v>
      </c>
      <c r="C42" s="184">
        <f t="shared" si="5"/>
        <v>0</v>
      </c>
      <c r="D42" s="184">
        <f t="shared" si="5"/>
        <v>0</v>
      </c>
      <c r="E42" s="184">
        <f t="shared" si="5"/>
        <v>0</v>
      </c>
      <c r="F42" s="184">
        <f t="shared" si="5"/>
        <v>0</v>
      </c>
    </row>
    <row r="43" spans="1:6" ht="15.75" thickBot="1">
      <c r="A43" s="168" t="s">
        <v>163</v>
      </c>
      <c r="B43" s="184">
        <f>'форма 2.3'!C25</f>
        <v>0</v>
      </c>
      <c r="C43" s="184">
        <f t="shared" si="5"/>
        <v>0</v>
      </c>
      <c r="D43" s="184">
        <f t="shared" si="5"/>
        <v>0</v>
      </c>
      <c r="E43" s="184">
        <f t="shared" si="5"/>
        <v>0</v>
      </c>
      <c r="F43" s="184">
        <f t="shared" si="5"/>
        <v>0</v>
      </c>
    </row>
    <row r="44" spans="1:6" ht="15.75" thickBot="1">
      <c r="A44" s="168" t="s">
        <v>156</v>
      </c>
      <c r="B44" s="184">
        <f>'форма 2.3'!C27</f>
        <v>0</v>
      </c>
      <c r="C44" s="184">
        <f t="shared" si="5"/>
        <v>0</v>
      </c>
      <c r="D44" s="184">
        <f t="shared" si="5"/>
        <v>0</v>
      </c>
      <c r="E44" s="184">
        <f t="shared" si="5"/>
        <v>0</v>
      </c>
      <c r="F44" s="184">
        <f t="shared" si="5"/>
        <v>0</v>
      </c>
    </row>
    <row r="45" spans="1:6" ht="15.75" thickBot="1">
      <c r="A45" s="168" t="s">
        <v>164</v>
      </c>
      <c r="B45" s="149">
        <f>'форма 2.3'!C30</f>
        <v>0</v>
      </c>
      <c r="C45" s="149">
        <f t="shared" si="5"/>
        <v>0</v>
      </c>
      <c r="D45" s="149">
        <f t="shared" si="5"/>
        <v>0</v>
      </c>
      <c r="E45" s="149">
        <f t="shared" si="5"/>
        <v>0</v>
      </c>
      <c r="F45" s="149">
        <f t="shared" si="5"/>
        <v>0</v>
      </c>
    </row>
    <row r="46" spans="1:6" ht="15.75" thickBot="1">
      <c r="A46" s="168" t="s">
        <v>165</v>
      </c>
      <c r="B46" s="149">
        <f>'форма 2.3'!C31</f>
        <v>0</v>
      </c>
      <c r="C46" s="149">
        <f t="shared" si="5"/>
        <v>0</v>
      </c>
      <c r="D46" s="149">
        <f t="shared" si="5"/>
        <v>0</v>
      </c>
      <c r="E46" s="149">
        <f t="shared" si="5"/>
        <v>0</v>
      </c>
      <c r="F46" s="149">
        <f t="shared" si="5"/>
        <v>0</v>
      </c>
    </row>
    <row r="47" spans="1:6" ht="60.75" thickBot="1">
      <c r="A47" s="168" t="s">
        <v>166</v>
      </c>
      <c r="B47" s="81">
        <f>'план качества'!B14</f>
        <v>0.8975</v>
      </c>
      <c r="C47" s="81">
        <f>B47</f>
        <v>0.8975</v>
      </c>
      <c r="D47" s="81">
        <f>C47</f>
        <v>0.8975</v>
      </c>
      <c r="E47" s="81">
        <f>D47</f>
        <v>0.8975</v>
      </c>
      <c r="F47" s="81">
        <f>E47</f>
        <v>0.8975</v>
      </c>
    </row>
    <row r="48" spans="1:7" ht="54" customHeight="1">
      <c r="A48" s="241" t="s">
        <v>173</v>
      </c>
      <c r="B48" s="241"/>
      <c r="C48" s="241"/>
      <c r="D48" s="241"/>
      <c r="E48" s="241"/>
      <c r="F48" s="241"/>
      <c r="G48" s="165"/>
    </row>
    <row r="49" spans="1:7" ht="36.75" customHeight="1">
      <c r="A49" s="241" t="s">
        <v>174</v>
      </c>
      <c r="B49" s="241"/>
      <c r="C49" s="241"/>
      <c r="D49" s="241"/>
      <c r="E49" s="241"/>
      <c r="F49" s="241"/>
      <c r="G49" s="170"/>
    </row>
    <row r="50" spans="1:6" ht="15">
      <c r="A50" s="242"/>
      <c r="B50" s="242"/>
      <c r="C50" s="242"/>
      <c r="D50" s="242"/>
      <c r="E50" s="242"/>
      <c r="F50" s="242"/>
    </row>
  </sheetData>
  <sheetProtection password="D8BF" sheet="1" objects="1"/>
  <protectedRanges>
    <protectedRange sqref="A15:B15 A4:C4 B16:B17" name="Диапазон1"/>
    <protectedRange sqref="C15:F15" name="Диапазон1_2"/>
  </protectedRanges>
  <mergeCells count="7">
    <mergeCell ref="A49:F49"/>
    <mergeCell ref="A50:F50"/>
    <mergeCell ref="B7:F7"/>
    <mergeCell ref="A4:F4"/>
    <mergeCell ref="A2:F3"/>
    <mergeCell ref="A5:F5"/>
    <mergeCell ref="A48:F4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view="pageBreakPreview" zoomScale="85" zoomScaleSheetLayoutView="85" zoomScalePageLayoutView="0" workbookViewId="0" topLeftCell="A1">
      <selection activeCell="F11" sqref="F11"/>
    </sheetView>
  </sheetViews>
  <sheetFormatPr defaultColWidth="9.140625" defaultRowHeight="15"/>
  <cols>
    <col min="1" max="1" width="6.57421875" style="128" customWidth="1"/>
    <col min="2" max="2" width="9.140625" style="128" customWidth="1"/>
    <col min="3" max="3" width="73.28125" style="128" customWidth="1"/>
    <col min="4" max="4" width="15.28125" style="128" customWidth="1"/>
    <col min="5" max="5" width="24.7109375" style="128" customWidth="1"/>
    <col min="6" max="16384" width="9.140625" style="128" customWidth="1"/>
  </cols>
  <sheetData>
    <row r="1" spans="1:4" ht="14.25" customHeight="1">
      <c r="A1" s="260" t="s">
        <v>172</v>
      </c>
      <c r="B1" s="260"/>
      <c r="C1" s="260"/>
      <c r="D1" s="260"/>
    </row>
    <row r="2" spans="1:4" ht="30" customHeight="1">
      <c r="A2" s="260"/>
      <c r="B2" s="260"/>
      <c r="C2" s="260"/>
      <c r="D2" s="260"/>
    </row>
    <row r="5" spans="1:4" ht="15">
      <c r="A5" s="261">
        <f>'Форма 1.1'!A3:F3</f>
        <v>0</v>
      </c>
      <c r="B5" s="261"/>
      <c r="C5" s="261"/>
      <c r="D5" s="261"/>
    </row>
    <row r="6" spans="1:4" ht="15.75" thickBot="1">
      <c r="A6" s="129"/>
      <c r="B6" s="130"/>
      <c r="C6" s="130"/>
      <c r="D6" s="131" t="s">
        <v>112</v>
      </c>
    </row>
    <row r="7" spans="1:4" ht="45" customHeight="1" thickBot="1">
      <c r="A7" s="256" t="s">
        <v>178</v>
      </c>
      <c r="B7" s="257"/>
      <c r="C7" s="257"/>
      <c r="D7" s="258"/>
    </row>
    <row r="8" spans="1:4" ht="28.5">
      <c r="A8" s="136" t="s">
        <v>78</v>
      </c>
      <c r="B8" s="212" t="s">
        <v>113</v>
      </c>
      <c r="C8" s="212"/>
      <c r="D8" s="137" t="s">
        <v>46</v>
      </c>
    </row>
    <row r="9" spans="1:4" ht="15">
      <c r="A9" s="138">
        <v>1</v>
      </c>
      <c r="B9" s="259">
        <v>2</v>
      </c>
      <c r="C9" s="259"/>
      <c r="D9" s="139">
        <v>3</v>
      </c>
    </row>
    <row r="10" spans="1:4" ht="87.75" customHeight="1">
      <c r="A10" s="140">
        <v>1</v>
      </c>
      <c r="B10" s="248" t="s">
        <v>114</v>
      </c>
      <c r="C10" s="248"/>
      <c r="D10" s="152" t="s">
        <v>195</v>
      </c>
    </row>
    <row r="11" spans="1:4" ht="102.75" customHeight="1">
      <c r="A11" s="140">
        <v>2</v>
      </c>
      <c r="B11" s="248" t="s">
        <v>115</v>
      </c>
      <c r="C11" s="248"/>
      <c r="D11" s="152" t="s">
        <v>195</v>
      </c>
    </row>
    <row r="12" spans="1:4" ht="15" customHeight="1" thickBot="1">
      <c r="A12" s="251" t="s">
        <v>116</v>
      </c>
      <c r="B12" s="252"/>
      <c r="C12" s="252"/>
      <c r="D12" s="145">
        <f>MAX(1,D10-D11)</f>
        <v>1</v>
      </c>
    </row>
    <row r="13" spans="1:4" ht="15" customHeight="1" thickBot="1">
      <c r="A13" s="262" t="s">
        <v>117</v>
      </c>
      <c r="B13" s="263"/>
      <c r="C13" s="263"/>
      <c r="D13" s="144">
        <f>D10/D12</f>
        <v>0</v>
      </c>
    </row>
    <row r="14" spans="1:4" ht="15">
      <c r="A14" s="132"/>
      <c r="B14" s="133"/>
      <c r="C14" s="133"/>
      <c r="D14" s="134"/>
    </row>
    <row r="15" spans="1:4" ht="15">
      <c r="A15" s="132"/>
      <c r="B15" s="133"/>
      <c r="C15" s="133"/>
      <c r="D15" s="134"/>
    </row>
    <row r="16" spans="1:4" ht="15.75" thickBot="1">
      <c r="A16" s="129"/>
      <c r="B16" s="130"/>
      <c r="C16" s="130"/>
      <c r="D16" s="131" t="s">
        <v>118</v>
      </c>
    </row>
    <row r="17" spans="1:4" ht="44.25" customHeight="1" thickBot="1">
      <c r="A17" s="256" t="s">
        <v>179</v>
      </c>
      <c r="B17" s="257"/>
      <c r="C17" s="257"/>
      <c r="D17" s="258"/>
    </row>
    <row r="18" spans="1:4" ht="28.5">
      <c r="A18" s="136" t="s">
        <v>78</v>
      </c>
      <c r="B18" s="212" t="s">
        <v>113</v>
      </c>
      <c r="C18" s="212"/>
      <c r="D18" s="137" t="s">
        <v>46</v>
      </c>
    </row>
    <row r="19" spans="1:4" ht="15">
      <c r="A19" s="138">
        <v>1</v>
      </c>
      <c r="B19" s="259">
        <v>2</v>
      </c>
      <c r="C19" s="259"/>
      <c r="D19" s="139">
        <v>3</v>
      </c>
    </row>
    <row r="20" spans="1:4" ht="61.5" customHeight="1">
      <c r="A20" s="140">
        <v>1</v>
      </c>
      <c r="B20" s="248" t="s">
        <v>119</v>
      </c>
      <c r="C20" s="248"/>
      <c r="D20" s="152"/>
    </row>
    <row r="21" spans="1:4" ht="75.75" customHeight="1">
      <c r="A21" s="140">
        <v>2</v>
      </c>
      <c r="B21" s="248" t="s">
        <v>120</v>
      </c>
      <c r="C21" s="248"/>
      <c r="D21" s="152"/>
    </row>
    <row r="22" spans="1:4" ht="14.25" customHeight="1">
      <c r="A22" s="249" t="s">
        <v>121</v>
      </c>
      <c r="B22" s="250"/>
      <c r="C22" s="250"/>
      <c r="D22" s="141">
        <f>MAX(1,D20-D21)</f>
        <v>1</v>
      </c>
    </row>
    <row r="23" spans="1:4" ht="15" customHeight="1" thickBot="1">
      <c r="A23" s="251" t="s">
        <v>122</v>
      </c>
      <c r="B23" s="252"/>
      <c r="C23" s="252"/>
      <c r="D23" s="142">
        <f>D20/D22</f>
        <v>0</v>
      </c>
    </row>
    <row r="24" spans="1:4" ht="15">
      <c r="A24" s="132"/>
      <c r="B24" s="133"/>
      <c r="C24" s="133"/>
      <c r="D24" s="134"/>
    </row>
    <row r="25" spans="1:4" ht="15">
      <c r="A25" s="132"/>
      <c r="B25" s="135"/>
      <c r="C25" s="135"/>
      <c r="D25" s="134"/>
    </row>
    <row r="26" spans="1:4" ht="15.75" thickBot="1">
      <c r="A26" s="129"/>
      <c r="B26" s="130"/>
      <c r="C26" s="130"/>
      <c r="D26" s="131" t="s">
        <v>123</v>
      </c>
    </row>
    <row r="27" spans="1:4" ht="64.5" customHeight="1" thickBot="1">
      <c r="A27" s="256" t="s">
        <v>180</v>
      </c>
      <c r="B27" s="257"/>
      <c r="C27" s="257"/>
      <c r="D27" s="258"/>
    </row>
    <row r="28" spans="1:4" ht="28.5">
      <c r="A28" s="136" t="s">
        <v>78</v>
      </c>
      <c r="B28" s="212" t="s">
        <v>113</v>
      </c>
      <c r="C28" s="212"/>
      <c r="D28" s="137" t="s">
        <v>46</v>
      </c>
    </row>
    <row r="29" spans="1:4" ht="15">
      <c r="A29" s="138">
        <v>1</v>
      </c>
      <c r="B29" s="259">
        <v>2</v>
      </c>
      <c r="C29" s="259"/>
      <c r="D29" s="139">
        <v>3</v>
      </c>
    </row>
    <row r="30" spans="1:4" ht="67.5" customHeight="1">
      <c r="A30" s="140">
        <v>1</v>
      </c>
      <c r="B30" s="248" t="s">
        <v>124</v>
      </c>
      <c r="C30" s="248"/>
      <c r="D30" s="152"/>
    </row>
    <row r="31" spans="1:5" ht="57" customHeight="1">
      <c r="A31" s="140">
        <v>2</v>
      </c>
      <c r="B31" s="248" t="s">
        <v>183</v>
      </c>
      <c r="C31" s="248"/>
      <c r="D31" s="152"/>
      <c r="E31" s="171"/>
    </row>
    <row r="32" spans="1:4" ht="14.25" customHeight="1">
      <c r="A32" s="249" t="s">
        <v>125</v>
      </c>
      <c r="B32" s="250"/>
      <c r="C32" s="250"/>
      <c r="D32" s="141">
        <f>MAX(1,D31-D30)</f>
        <v>1</v>
      </c>
    </row>
    <row r="33" spans="1:4" ht="15" customHeight="1" thickBot="1">
      <c r="A33" s="251" t="s">
        <v>126</v>
      </c>
      <c r="B33" s="252"/>
      <c r="C33" s="252"/>
      <c r="D33" s="142">
        <f>D31/D32</f>
        <v>0</v>
      </c>
    </row>
    <row r="34" spans="1:4" ht="15">
      <c r="A34" s="132"/>
      <c r="B34" s="133"/>
      <c r="C34" s="133"/>
      <c r="D34" s="134"/>
    </row>
    <row r="35" spans="1:4" ht="15.75" thickBot="1">
      <c r="A35" s="132"/>
      <c r="B35" s="133"/>
      <c r="C35" s="133"/>
      <c r="D35" s="134"/>
    </row>
    <row r="36" spans="1:4" ht="31.5" customHeight="1">
      <c r="A36" s="253" t="s">
        <v>181</v>
      </c>
      <c r="B36" s="254"/>
      <c r="C36" s="254"/>
      <c r="D36" s="255"/>
    </row>
    <row r="37" spans="1:4" ht="15.75" thickBot="1">
      <c r="A37" s="251" t="s">
        <v>127</v>
      </c>
      <c r="B37" s="252"/>
      <c r="C37" s="252"/>
      <c r="D37" s="143">
        <f>0.4*D13+0.4*D23+0.2*D33</f>
        <v>0</v>
      </c>
    </row>
  </sheetData>
  <sheetProtection password="D8BF" sheet="1" objects="1"/>
  <mergeCells count="25">
    <mergeCell ref="A1:D2"/>
    <mergeCell ref="B20:C20"/>
    <mergeCell ref="A5:D5"/>
    <mergeCell ref="A7:D7"/>
    <mergeCell ref="B8:C8"/>
    <mergeCell ref="B9:C9"/>
    <mergeCell ref="B10:C10"/>
    <mergeCell ref="B11:C11"/>
    <mergeCell ref="A12:C12"/>
    <mergeCell ref="A13:C13"/>
    <mergeCell ref="A37:C37"/>
    <mergeCell ref="B21:C21"/>
    <mergeCell ref="A22:C22"/>
    <mergeCell ref="A23:C23"/>
    <mergeCell ref="A27:D27"/>
    <mergeCell ref="B28:C28"/>
    <mergeCell ref="B29:C29"/>
    <mergeCell ref="B30:C30"/>
    <mergeCell ref="B31:C31"/>
    <mergeCell ref="A32:C32"/>
    <mergeCell ref="A33:C33"/>
    <mergeCell ref="A36:D36"/>
    <mergeCell ref="A17:D17"/>
    <mergeCell ref="B18:C18"/>
    <mergeCell ref="B19:C19"/>
  </mergeCells>
  <conditionalFormatting sqref="D37 D32:D35 D12:D15 D22:D25">
    <cfRule type="cellIs" priority="31" dxfId="18" operator="equal" stopIfTrue="1">
      <formula>""""""</formula>
    </cfRule>
    <cfRule type="cellIs" priority="32" dxfId="18" operator="between" stopIfTrue="1">
      <formula>""""""</formula>
      <formula>""""""</formula>
    </cfRule>
    <cfRule type="cellIs" priority="33" dxfId="18" operator="equal" stopIfTrue="1">
      <formula>""""""</formula>
    </cfRule>
  </conditionalFormatting>
  <conditionalFormatting sqref="D10">
    <cfRule type="cellIs" priority="28" dxfId="0" operator="equal" stopIfTrue="1">
      <formula>""""""</formula>
    </cfRule>
    <cfRule type="cellIs" priority="29" dxfId="0" operator="between" stopIfTrue="1">
      <formula>""""""</formula>
      <formula>""""""</formula>
    </cfRule>
    <cfRule type="cellIs" priority="30" dxfId="0" operator="equal" stopIfTrue="1">
      <formula>""""""</formula>
    </cfRule>
  </conditionalFormatting>
  <conditionalFormatting sqref="D11">
    <cfRule type="cellIs" priority="25" dxfId="0" operator="equal" stopIfTrue="1">
      <formula>""""""</formula>
    </cfRule>
    <cfRule type="cellIs" priority="26" dxfId="0" operator="between" stopIfTrue="1">
      <formula>""""""</formula>
      <formula>""""""</formula>
    </cfRule>
    <cfRule type="cellIs" priority="27" dxfId="0" operator="equal" stopIfTrue="1">
      <formula>""""""</formula>
    </cfRule>
  </conditionalFormatting>
  <conditionalFormatting sqref="D20">
    <cfRule type="cellIs" priority="10" dxfId="0" operator="equal" stopIfTrue="1">
      <formula>""""""</formula>
    </cfRule>
    <cfRule type="cellIs" priority="11" dxfId="0" operator="between" stopIfTrue="1">
      <formula>""""""</formula>
      <formula>""""""</formula>
    </cfRule>
    <cfRule type="cellIs" priority="12" dxfId="0" operator="equal" stopIfTrue="1">
      <formula>""""""</formula>
    </cfRule>
  </conditionalFormatting>
  <conditionalFormatting sqref="D21">
    <cfRule type="cellIs" priority="7" dxfId="0" operator="equal" stopIfTrue="1">
      <formula>""""""</formula>
    </cfRule>
    <cfRule type="cellIs" priority="8" dxfId="0" operator="between" stopIfTrue="1">
      <formula>""""""</formula>
      <formula>""""""</formula>
    </cfRule>
    <cfRule type="cellIs" priority="9" dxfId="0" operator="equal" stopIfTrue="1">
      <formula>""""""</formula>
    </cfRule>
  </conditionalFormatting>
  <conditionalFormatting sqref="D30">
    <cfRule type="cellIs" priority="4" dxfId="0" operator="equal" stopIfTrue="1">
      <formula>""""""</formula>
    </cfRule>
    <cfRule type="cellIs" priority="5" dxfId="0" operator="between" stopIfTrue="1">
      <formula>""""""</formula>
      <formula>""""""</formula>
    </cfRule>
    <cfRule type="cellIs" priority="6" dxfId="0" operator="equal" stopIfTrue="1">
      <formula>""""""</formula>
    </cfRule>
  </conditionalFormatting>
  <conditionalFormatting sqref="D31">
    <cfRule type="cellIs" priority="1" dxfId="0" operator="equal" stopIfTrue="1">
      <formula>""""""</formula>
    </cfRule>
    <cfRule type="cellIs" priority="2" dxfId="0" operator="between" stopIfTrue="1">
      <formula>""""""</formula>
      <formula>""""""</formula>
    </cfRule>
    <cfRule type="cellIs" priority="3" dxfId="0" operator="equal" stopIfTrue="1">
      <formula>""""""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Utwig</cp:lastModifiedBy>
  <cp:lastPrinted>2014-03-24T09:54:57Z</cp:lastPrinted>
  <dcterms:created xsi:type="dcterms:W3CDTF">2010-10-13T05:28:42Z</dcterms:created>
  <dcterms:modified xsi:type="dcterms:W3CDTF">2014-03-24T10:11:43Z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